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zibluk\Desktop\TAMUSA Website\"/>
    </mc:Choice>
  </mc:AlternateContent>
  <bookViews>
    <workbookView xWindow="0" yWindow="0" windowWidth="51600" windowHeight="17700" tabRatio="764"/>
  </bookViews>
  <sheets>
    <sheet name="5 year TAMUSA BUDGET" sheetId="1" r:id="rId1"/>
  </sheets>
  <calcPr calcId="162913"/>
</workbook>
</file>

<file path=xl/calcChain.xml><?xml version="1.0" encoding="utf-8"?>
<calcChain xmlns="http://schemas.openxmlformats.org/spreadsheetml/2006/main">
  <c r="P123" i="1" l="1"/>
  <c r="M123" i="1"/>
  <c r="J123" i="1"/>
  <c r="G117" i="1" l="1"/>
  <c r="P117" i="1"/>
  <c r="M117" i="1"/>
  <c r="G145" i="1" s="1"/>
  <c r="J117" i="1"/>
  <c r="G24" i="1"/>
  <c r="G23" i="1"/>
  <c r="G22" i="1"/>
  <c r="G21" i="1"/>
  <c r="G20" i="1"/>
  <c r="P49" i="1"/>
  <c r="M49" i="1"/>
  <c r="J49" i="1"/>
  <c r="G55" i="1"/>
  <c r="J55" i="1" s="1"/>
  <c r="M55" i="1" s="1"/>
  <c r="P55" i="1" s="1"/>
  <c r="G54" i="1"/>
  <c r="J54" i="1" s="1"/>
  <c r="M54" i="1" s="1"/>
  <c r="P54" i="1" s="1"/>
  <c r="G53" i="1"/>
  <c r="J53" i="1" s="1"/>
  <c r="M53" i="1" s="1"/>
  <c r="P53" i="1" s="1"/>
  <c r="G49" i="1"/>
  <c r="G47" i="1"/>
  <c r="J47" i="1" s="1"/>
  <c r="M47" i="1" s="1"/>
  <c r="P47" i="1" s="1"/>
  <c r="G46" i="1"/>
  <c r="J46" i="1" s="1"/>
  <c r="M46" i="1" s="1"/>
  <c r="P46" i="1" s="1"/>
  <c r="G45" i="1"/>
  <c r="J45" i="1" s="1"/>
  <c r="G40" i="1"/>
  <c r="G39" i="1"/>
  <c r="G38" i="1"/>
  <c r="P34" i="1"/>
  <c r="M34" i="1"/>
  <c r="J34" i="1"/>
  <c r="G34" i="1"/>
  <c r="P26" i="1"/>
  <c r="M26" i="1"/>
  <c r="J26" i="1"/>
  <c r="G26" i="1"/>
  <c r="J24" i="1" l="1"/>
  <c r="M24" i="1" s="1"/>
  <c r="P24" i="1" s="1"/>
  <c r="J21" i="1"/>
  <c r="M21" i="1" s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Q131" i="1" s="1"/>
  <c r="Q133" i="1" s="1"/>
  <c r="Q135" i="1" s="1"/>
  <c r="Q106" i="1"/>
  <c r="P106" i="1"/>
  <c r="Q96" i="1"/>
  <c r="Q118" i="1" s="1"/>
  <c r="P96" i="1"/>
  <c r="P118" i="1" s="1"/>
  <c r="Q86" i="1"/>
  <c r="P86" i="1"/>
  <c r="Q77" i="1"/>
  <c r="P77" i="1"/>
  <c r="Q70" i="1"/>
  <c r="P70" i="1"/>
  <c r="Q56" i="1"/>
  <c r="P56" i="1"/>
  <c r="P57" i="1" s="1"/>
  <c r="Q48" i="1"/>
  <c r="Q50" i="1" s="1"/>
  <c r="Q41" i="1"/>
  <c r="Q33" i="1"/>
  <c r="Q25" i="1"/>
  <c r="Q51" i="1" l="1"/>
  <c r="J22" i="1"/>
  <c r="M22" i="1" s="1"/>
  <c r="P22" i="1" s="1"/>
  <c r="J23" i="1"/>
  <c r="M23" i="1" s="1"/>
  <c r="P23" i="1" s="1"/>
  <c r="P21" i="1"/>
  <c r="P58" i="1"/>
  <c r="Q35" i="1"/>
  <c r="Q36" i="1" s="1"/>
  <c r="Q57" i="1"/>
  <c r="Q58" i="1" s="1"/>
  <c r="Q27" i="1"/>
  <c r="Q28" i="1" s="1"/>
  <c r="Q42" i="1"/>
  <c r="N129" i="1"/>
  <c r="M129" i="1"/>
  <c r="N128" i="1"/>
  <c r="M128" i="1"/>
  <c r="N127" i="1"/>
  <c r="M127" i="1"/>
  <c r="N126" i="1"/>
  <c r="M126" i="1"/>
  <c r="N125" i="1"/>
  <c r="M125" i="1"/>
  <c r="M124" i="1"/>
  <c r="N123" i="1"/>
  <c r="N118" i="1"/>
  <c r="N106" i="1"/>
  <c r="M106" i="1"/>
  <c r="N96" i="1"/>
  <c r="M96" i="1"/>
  <c r="M118" i="1" s="1"/>
  <c r="N86" i="1"/>
  <c r="N124" i="1" s="1"/>
  <c r="M86" i="1"/>
  <c r="N77" i="1"/>
  <c r="M77" i="1"/>
  <c r="N70" i="1"/>
  <c r="M70" i="1"/>
  <c r="N56" i="1"/>
  <c r="N57" i="1" s="1"/>
  <c r="N48" i="1"/>
  <c r="N50" i="1" s="1"/>
  <c r="N51" i="1" s="1"/>
  <c r="N41" i="1"/>
  <c r="N33" i="1"/>
  <c r="N25" i="1"/>
  <c r="J129" i="1"/>
  <c r="J128" i="1"/>
  <c r="J127" i="1"/>
  <c r="J126" i="1"/>
  <c r="J125" i="1"/>
  <c r="H129" i="1"/>
  <c r="H128" i="1"/>
  <c r="H127" i="1"/>
  <c r="H126" i="1"/>
  <c r="H125" i="1"/>
  <c r="H124" i="1"/>
  <c r="H106" i="1"/>
  <c r="H96" i="1"/>
  <c r="H86" i="1"/>
  <c r="H77" i="1"/>
  <c r="H70" i="1"/>
  <c r="H123" i="1" s="1"/>
  <c r="J106" i="1"/>
  <c r="J96" i="1"/>
  <c r="J118" i="1" s="1"/>
  <c r="J86" i="1"/>
  <c r="J124" i="1" s="1"/>
  <c r="J77" i="1"/>
  <c r="J70" i="1"/>
  <c r="K129" i="1"/>
  <c r="I129" i="1"/>
  <c r="G129" i="1"/>
  <c r="K128" i="1"/>
  <c r="I128" i="1"/>
  <c r="G128" i="1"/>
  <c r="K127" i="1"/>
  <c r="I127" i="1"/>
  <c r="G127" i="1"/>
  <c r="K126" i="1"/>
  <c r="I126" i="1"/>
  <c r="G126" i="1"/>
  <c r="K125" i="1"/>
  <c r="I125" i="1"/>
  <c r="G125" i="1"/>
  <c r="I121" i="1"/>
  <c r="K106" i="1"/>
  <c r="I106" i="1"/>
  <c r="G106" i="1"/>
  <c r="G144" i="1" s="1"/>
  <c r="K96" i="1"/>
  <c r="I96" i="1"/>
  <c r="G96" i="1"/>
  <c r="K86" i="1"/>
  <c r="K124" i="1" s="1"/>
  <c r="I86" i="1"/>
  <c r="I124" i="1" s="1"/>
  <c r="G86" i="1"/>
  <c r="K77" i="1"/>
  <c r="I77" i="1"/>
  <c r="G77" i="1"/>
  <c r="G141" i="1" s="1"/>
  <c r="K70" i="1"/>
  <c r="K123" i="1" s="1"/>
  <c r="I70" i="1"/>
  <c r="I123" i="1" s="1"/>
  <c r="G70" i="1"/>
  <c r="G118" i="1" l="1"/>
  <c r="G143" i="1"/>
  <c r="G124" i="1"/>
  <c r="G142" i="1"/>
  <c r="G123" i="1"/>
  <c r="G140" i="1"/>
  <c r="N35" i="1"/>
  <c r="N36" i="1" s="1"/>
  <c r="N27" i="1"/>
  <c r="N28" i="1" s="1"/>
  <c r="Q43" i="1"/>
  <c r="N131" i="1"/>
  <c r="N133" i="1" s="1"/>
  <c r="N135" i="1" s="1"/>
  <c r="N42" i="1"/>
  <c r="N43" i="1" s="1"/>
  <c r="N58" i="1"/>
  <c r="K118" i="1"/>
  <c r="H118" i="1"/>
  <c r="H131" i="1"/>
  <c r="H133" i="1" s="1"/>
  <c r="H135" i="1" s="1"/>
  <c r="I118" i="1"/>
  <c r="I131" i="1"/>
  <c r="I133" i="1" s="1"/>
  <c r="I134" i="1" s="1"/>
  <c r="I135" i="1" s="1"/>
  <c r="K131" i="1"/>
  <c r="K133" i="1" s="1"/>
  <c r="K135" i="1" s="1"/>
  <c r="G30" i="1" l="1"/>
  <c r="J30" i="1" s="1"/>
  <c r="M30" i="1" s="1"/>
  <c r="G31" i="1"/>
  <c r="J31" i="1" s="1"/>
  <c r="M31" i="1" s="1"/>
  <c r="P31" i="1" s="1"/>
  <c r="G32" i="1"/>
  <c r="J32" i="1" s="1"/>
  <c r="M32" i="1" s="1"/>
  <c r="P32" i="1" s="1"/>
  <c r="J38" i="1"/>
  <c r="M38" i="1" s="1"/>
  <c r="J39" i="1"/>
  <c r="M39" i="1" s="1"/>
  <c r="P39" i="1" s="1"/>
  <c r="J40" i="1"/>
  <c r="M40" i="1" s="1"/>
  <c r="P40" i="1" s="1"/>
  <c r="M45" i="1"/>
  <c r="P45" i="1" s="1"/>
  <c r="M56" i="1"/>
  <c r="K56" i="1"/>
  <c r="K57" i="1" s="1"/>
  <c r="K58" i="1" s="1"/>
  <c r="H56" i="1"/>
  <c r="H58" i="1" s="1"/>
  <c r="K48" i="1"/>
  <c r="K50" i="1" s="1"/>
  <c r="H48" i="1"/>
  <c r="H51" i="1" s="1"/>
  <c r="K41" i="1"/>
  <c r="K33" i="1"/>
  <c r="K35" i="1" s="1"/>
  <c r="K25" i="1"/>
  <c r="K27" i="1" s="1"/>
  <c r="K28" i="1" s="1"/>
  <c r="H33" i="1"/>
  <c r="H35" i="1" s="1"/>
  <c r="H25" i="1"/>
  <c r="H27" i="1" s="1"/>
  <c r="H41" i="1"/>
  <c r="H42" i="1"/>
  <c r="H43" i="1" s="1"/>
  <c r="M57" i="1" l="1"/>
  <c r="P48" i="1"/>
  <c r="M48" i="1"/>
  <c r="P38" i="1"/>
  <c r="M41" i="1"/>
  <c r="P30" i="1"/>
  <c r="M33" i="1"/>
  <c r="K42" i="1"/>
  <c r="G41" i="1"/>
  <c r="G42" i="1" s="1"/>
  <c r="H28" i="1"/>
  <c r="J48" i="1"/>
  <c r="G25" i="1"/>
  <c r="G33" i="1"/>
  <c r="J41" i="1"/>
  <c r="J42" i="1" s="1"/>
  <c r="K36" i="1"/>
  <c r="J56" i="1"/>
  <c r="J57" i="1" s="1"/>
  <c r="J33" i="1"/>
  <c r="J35" i="1" s="1"/>
  <c r="J20" i="1"/>
  <c r="M20" i="1" s="1"/>
  <c r="G56" i="1"/>
  <c r="G48" i="1"/>
  <c r="H36" i="1"/>
  <c r="K51" i="1"/>
  <c r="G27" i="1" l="1"/>
  <c r="G28" i="1" s="1"/>
  <c r="P50" i="1"/>
  <c r="P51" i="1" s="1"/>
  <c r="G50" i="1"/>
  <c r="G51" i="1"/>
  <c r="G60" i="1"/>
  <c r="J50" i="1"/>
  <c r="J51" i="1" s="1"/>
  <c r="M50" i="1"/>
  <c r="M51" i="1" s="1"/>
  <c r="M58" i="1"/>
  <c r="J58" i="1"/>
  <c r="M42" i="1"/>
  <c r="M43" i="1" s="1"/>
  <c r="P41" i="1"/>
  <c r="P42" i="1" s="1"/>
  <c r="M35" i="1"/>
  <c r="M36" i="1" s="1"/>
  <c r="G35" i="1"/>
  <c r="G36" i="1" s="1"/>
  <c r="P20" i="1"/>
  <c r="M25" i="1"/>
  <c r="P33" i="1"/>
  <c r="J43" i="1"/>
  <c r="J25" i="1"/>
  <c r="J27" i="1" s="1"/>
  <c r="J36" i="1"/>
  <c r="K43" i="1"/>
  <c r="G57" i="1"/>
  <c r="G43" i="1"/>
  <c r="M27" i="1" l="1"/>
  <c r="M61" i="1" s="1"/>
  <c r="M60" i="1"/>
  <c r="J60" i="1"/>
  <c r="G58" i="1"/>
  <c r="G61" i="1"/>
  <c r="P43" i="1"/>
  <c r="P35" i="1"/>
  <c r="P36" i="1" s="1"/>
  <c r="P25" i="1"/>
  <c r="M62" i="1" l="1"/>
  <c r="M121" i="1" s="1"/>
  <c r="M131" i="1" s="1"/>
  <c r="M133" i="1" s="1"/>
  <c r="M134" i="1" s="1"/>
  <c r="M135" i="1" s="1"/>
  <c r="G62" i="1"/>
  <c r="M28" i="1"/>
  <c r="J28" i="1"/>
  <c r="J61" i="1"/>
  <c r="J62" i="1" s="1"/>
  <c r="J121" i="1" s="1"/>
  <c r="J131" i="1" s="1"/>
  <c r="J133" i="1" s="1"/>
  <c r="J134" i="1" s="1"/>
  <c r="J135" i="1" s="1"/>
  <c r="P27" i="1"/>
  <c r="P60" i="1"/>
  <c r="G137" i="1" s="1"/>
  <c r="G121" i="1" l="1"/>
  <c r="P28" i="1"/>
  <c r="P61" i="1"/>
  <c r="P62" i="1" s="1"/>
  <c r="G139" i="1" l="1"/>
  <c r="P121" i="1"/>
  <c r="P131" i="1" s="1"/>
  <c r="P133" i="1" s="1"/>
  <c r="P134" i="1" s="1"/>
  <c r="P135" i="1" s="1"/>
  <c r="G131" i="1"/>
  <c r="G133" i="1" s="1"/>
  <c r="G134" i="1" s="1"/>
  <c r="G138" i="1"/>
  <c r="G148" i="1" l="1"/>
  <c r="G146" i="1"/>
  <c r="G147" i="1"/>
  <c r="G135" i="1"/>
  <c r="G149" i="1" s="1"/>
</calcChain>
</file>

<file path=xl/sharedStrings.xml><?xml version="1.0" encoding="utf-8"?>
<sst xmlns="http://schemas.openxmlformats.org/spreadsheetml/2006/main" count="160" uniqueCount="104">
  <si>
    <t>Proposal Title:</t>
  </si>
  <si>
    <t xml:space="preserve">Increment Rate </t>
  </si>
  <si>
    <t>Fringe Rates</t>
  </si>
  <si>
    <t>Personnel</t>
  </si>
  <si>
    <t>% Effort</t>
  </si>
  <si>
    <t>Annual Salary</t>
  </si>
  <si>
    <t>Year 1</t>
  </si>
  <si>
    <t>Year 2</t>
  </si>
  <si>
    <t>Subtotals</t>
  </si>
  <si>
    <t>Fringe Benefits Subtotals</t>
  </si>
  <si>
    <t>Fulltime Administrative Project Subtotals</t>
  </si>
  <si>
    <t>Equipment</t>
  </si>
  <si>
    <t>Total Salary</t>
  </si>
  <si>
    <t>Other</t>
  </si>
  <si>
    <t>Federal / Requested</t>
  </si>
  <si>
    <t>NonFederal / InKind</t>
  </si>
  <si>
    <t>HRs</t>
  </si>
  <si>
    <t>Rate/HR</t>
  </si>
  <si>
    <t>Fulltime Faculty Project Subtotals</t>
  </si>
  <si>
    <t>Travel</t>
  </si>
  <si>
    <t>Non Personnel</t>
  </si>
  <si>
    <t>Total Equipment</t>
  </si>
  <si>
    <t>Total Participant/Trainee Support Costs</t>
  </si>
  <si>
    <t>Total Other Direct Costs</t>
  </si>
  <si>
    <t>Foreign</t>
  </si>
  <si>
    <t>Materials and Supplies</t>
  </si>
  <si>
    <t>Project Start Date</t>
  </si>
  <si>
    <t>Project EndDate</t>
  </si>
  <si>
    <t>F&amp;A Rate (Indirect Cost)</t>
  </si>
  <si>
    <t>Date</t>
  </si>
  <si>
    <t>Principal investgator:</t>
  </si>
  <si>
    <t xml:space="preserve"> Students Project Subtotals</t>
  </si>
  <si>
    <t>Mos</t>
  </si>
  <si>
    <t>mos</t>
  </si>
  <si>
    <t>Fulltime Employees  100%</t>
  </si>
  <si>
    <t>Part-time employees 50-99%</t>
  </si>
  <si>
    <t>FICA Exempt Stu. w/ Insurance</t>
  </si>
  <si>
    <t>Monthly Insurance after 4 Mos</t>
  </si>
  <si>
    <t>Monthly Insurance</t>
  </si>
  <si>
    <t>Part time employees 0-49%</t>
  </si>
  <si>
    <t>FICA Exempt Stu. w/o Insurance</t>
  </si>
  <si>
    <t>Full time monthly insurance</t>
  </si>
  <si>
    <t>Graduate monthly insurance</t>
  </si>
  <si>
    <t>Part time monthly insurance ( 20 hours and over)</t>
  </si>
  <si>
    <t xml:space="preserve">Fulltime </t>
  </si>
  <si>
    <t>Part-time Personnel (20+ hours week)</t>
  </si>
  <si>
    <t>Part-time Personnel (19.99- hours per week)</t>
  </si>
  <si>
    <t>FICA exempt students with Insurance</t>
  </si>
  <si>
    <t>FICA exempt students without Insurance</t>
  </si>
  <si>
    <t>Insurance  monthly</t>
  </si>
  <si>
    <t>List each item over $5,000</t>
  </si>
  <si>
    <t xml:space="preserve"> </t>
  </si>
  <si>
    <t>Domestic (in-state)</t>
  </si>
  <si>
    <t>Domestic (out-of-state)</t>
  </si>
  <si>
    <t>Total Travel</t>
  </si>
  <si>
    <t>1. Tuition/Fees/Health Insurance</t>
  </si>
  <si>
    <t>2. Stipends</t>
  </si>
  <si>
    <t>3. Travel</t>
  </si>
  <si>
    <t>4. Subsistence</t>
  </si>
  <si>
    <t>G.  Other Direct Costs</t>
  </si>
  <si>
    <t>Subcontracts</t>
  </si>
  <si>
    <t>Subcontract C</t>
  </si>
  <si>
    <t>Subcontract D</t>
  </si>
  <si>
    <t>Subcontract E</t>
  </si>
  <si>
    <t>Total Subcontracts</t>
  </si>
  <si>
    <t>Total Materials and Supplies</t>
  </si>
  <si>
    <t xml:space="preserve">TOTAL DIRECT COSTS (A thru G)       </t>
  </si>
  <si>
    <t>Less Equipment over $5,000</t>
  </si>
  <si>
    <t>Less Participant/Trainee Support Costs</t>
  </si>
  <si>
    <t>Less Subcontract A over $25,000</t>
  </si>
  <si>
    <t>Less Subcontract B over $25,000</t>
  </si>
  <si>
    <t>Less Subcontract C over $25,000</t>
  </si>
  <si>
    <t>Less Subcontract D over $25,000</t>
  </si>
  <si>
    <t>Less Subcontract E over $25,000</t>
  </si>
  <si>
    <t>TOTAL MODIFIED DIRECT COSTS</t>
  </si>
  <si>
    <t xml:space="preserve">TOTAL MODIFIED DIRECT COST BASE     </t>
  </si>
  <si>
    <t>MTDC Rate</t>
  </si>
  <si>
    <t>Total Project Costs = I111</t>
  </si>
  <si>
    <t xml:space="preserve"> Participant/Trainee Support Costs</t>
  </si>
  <si>
    <t>5. Other -Incentives</t>
  </si>
  <si>
    <t>Year 3</t>
  </si>
  <si>
    <t>Subcontract A</t>
  </si>
  <si>
    <t>Subcontract B</t>
  </si>
  <si>
    <t>Year 4</t>
  </si>
  <si>
    <t>Insurance</t>
  </si>
  <si>
    <t>1 fac</t>
  </si>
  <si>
    <t xml:space="preserve"> Part Time Project Subtotals</t>
  </si>
  <si>
    <t>Salary Subtotal</t>
  </si>
  <si>
    <t>Fringe (with Insurance) Subtotal</t>
  </si>
  <si>
    <t>Total Salary And Fringe</t>
  </si>
  <si>
    <t>MonthlySalary</t>
  </si>
  <si>
    <t>Total Fringe</t>
  </si>
  <si>
    <t>Total Salary &amp; Fringe</t>
  </si>
  <si>
    <t>Total Participant Support Costs</t>
  </si>
  <si>
    <t>Total Other</t>
  </si>
  <si>
    <t>Total Direct Costs</t>
  </si>
  <si>
    <t>Total Modified Direct Costs</t>
  </si>
  <si>
    <t>Total Indirect</t>
  </si>
  <si>
    <t>Total</t>
  </si>
  <si>
    <t>Requested</t>
  </si>
  <si>
    <t>In Kind</t>
  </si>
  <si>
    <t>off-campus rate 19.9%</t>
  </si>
  <si>
    <t>Personnel Budget Worksheet, 4 Years</t>
  </si>
  <si>
    <r>
      <t>Please note:</t>
    </r>
    <r>
      <rPr>
        <sz val="10"/>
        <rFont val="Arial"/>
        <family val="2"/>
      </rPr>
      <t xml:space="preserve"> this templates automatically calculates university average fringe rates and the federally negotiated indirect/F&amp;A rates.  OSP will gather specific rates for the people involved in your project for final budget figures. </t>
    </r>
    <r>
      <rPr>
        <sz val="10"/>
        <color rgb="FFFF0000"/>
        <rFont val="Arial"/>
        <family val="2"/>
      </rPr>
      <t>Use this as guidance only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</si>
</sst>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0.0"/>
    <numFmt numFmtId="168" formatCode="#,##0;[Red]\-#,##0"/>
  </numFmts>
  <fonts count="2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Bodoni MT"/>
      <family val="1"/>
    </font>
    <font>
      <b/>
      <i/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CEF7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" fontId="0" fillId="0" borderId="0" xfId="1" applyNumberFormat="1" applyFont="1" applyFill="1" applyBorder="1" applyProtection="1">
      <protection locked="0"/>
    </xf>
    <xf numFmtId="0" fontId="0" fillId="0" borderId="1" xfId="0" applyFill="1" applyBorder="1" applyProtection="1"/>
    <xf numFmtId="0" fontId="5" fillId="0" borderId="0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0" fillId="3" borderId="0" xfId="0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165" fontId="0" fillId="3" borderId="0" xfId="0" applyNumberFormat="1" applyFill="1" applyBorder="1" applyProtection="1"/>
    <xf numFmtId="165" fontId="5" fillId="0" borderId="0" xfId="1" applyNumberFormat="1" applyFont="1" applyFill="1" applyBorder="1" applyProtection="1"/>
    <xf numFmtId="164" fontId="0" fillId="0" borderId="0" xfId="0" applyNumberFormat="1" applyFill="1" applyBorder="1" applyProtection="1"/>
    <xf numFmtId="165" fontId="5" fillId="0" borderId="0" xfId="0" applyNumberFormat="1" applyFont="1" applyFill="1" applyBorder="1" applyProtection="1"/>
    <xf numFmtId="0" fontId="5" fillId="3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Protection="1"/>
    <xf numFmtId="165" fontId="5" fillId="3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right"/>
    </xf>
    <xf numFmtId="44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9" fillId="0" borderId="4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0" fontId="0" fillId="0" borderId="4" xfId="0" applyFill="1" applyBorder="1" applyProtection="1"/>
    <xf numFmtId="0" fontId="5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Protection="1"/>
    <xf numFmtId="0" fontId="4" fillId="2" borderId="4" xfId="0" applyFont="1" applyFill="1" applyBorder="1" applyProtection="1"/>
    <xf numFmtId="0" fontId="9" fillId="2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 indent="3"/>
      <protection locked="0"/>
    </xf>
    <xf numFmtId="0" fontId="3" fillId="0" borderId="6" xfId="0" applyFont="1" applyFill="1" applyBorder="1" applyAlignment="1" applyProtection="1">
      <alignment horizontal="left" indent="3"/>
      <protection locked="0"/>
    </xf>
    <xf numFmtId="0" fontId="5" fillId="3" borderId="4" xfId="0" applyFont="1" applyFill="1" applyBorder="1" applyAlignment="1" applyProtection="1">
      <alignment horizontal="right"/>
    </xf>
    <xf numFmtId="165" fontId="5" fillId="0" borderId="9" xfId="1" applyNumberFormat="1" applyFont="1" applyFill="1" applyBorder="1" applyProtection="1"/>
    <xf numFmtId="0" fontId="4" fillId="0" borderId="4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167" fontId="3" fillId="0" borderId="0" xfId="0" applyNumberFormat="1" applyFont="1" applyFill="1" applyBorder="1" applyProtection="1"/>
    <xf numFmtId="0" fontId="1" fillId="0" borderId="6" xfId="0" applyFont="1" applyFill="1" applyBorder="1" applyProtection="1"/>
    <xf numFmtId="44" fontId="0" fillId="0" borderId="1" xfId="1" applyFont="1" applyFill="1" applyBorder="1" applyProtection="1"/>
    <xf numFmtId="0" fontId="1" fillId="0" borderId="4" xfId="0" applyFont="1" applyFill="1" applyBorder="1" applyAlignment="1" applyProtection="1">
      <alignment horizontal="left" indent="2"/>
    </xf>
    <xf numFmtId="10" fontId="0" fillId="4" borderId="0" xfId="2" applyNumberFormat="1" applyFont="1" applyFill="1" applyBorder="1" applyProtection="1"/>
    <xf numFmtId="165" fontId="0" fillId="4" borderId="0" xfId="0" applyNumberFormat="1" applyFill="1" applyBorder="1" applyProtection="1"/>
    <xf numFmtId="10" fontId="1" fillId="5" borderId="0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indent="3"/>
    </xf>
    <xf numFmtId="10" fontId="5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Protection="1"/>
    <xf numFmtId="44" fontId="0" fillId="0" borderId="0" xfId="0" applyNumberFormat="1" applyFill="1" applyBorder="1" applyProtection="1"/>
    <xf numFmtId="164" fontId="3" fillId="0" borderId="0" xfId="0" applyNumberFormat="1" applyFont="1" applyFill="1" applyBorder="1" applyProtection="1"/>
    <xf numFmtId="44" fontId="0" fillId="0" borderId="0" xfId="1" applyFont="1" applyFill="1" applyBorder="1" applyProtection="1">
      <protection locked="0"/>
    </xf>
    <xf numFmtId="44" fontId="5" fillId="0" borderId="0" xfId="1" applyFont="1" applyFill="1" applyBorder="1" applyAlignment="1" applyProtection="1">
      <alignment horizontal="center" vertical="center" wrapText="1"/>
    </xf>
    <xf numFmtId="44" fontId="5" fillId="0" borderId="9" xfId="1" applyFont="1" applyFill="1" applyBorder="1" applyProtection="1"/>
    <xf numFmtId="44" fontId="5" fillId="0" borderId="0" xfId="1" applyFont="1" applyFill="1" applyBorder="1" applyProtection="1"/>
    <xf numFmtId="44" fontId="0" fillId="0" borderId="1" xfId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center"/>
    </xf>
    <xf numFmtId="10" fontId="9" fillId="5" borderId="0" xfId="0" applyNumberFormat="1" applyFont="1" applyFill="1" applyBorder="1" applyAlignment="1" applyProtection="1">
      <alignment horizontal="center"/>
    </xf>
    <xf numFmtId="0" fontId="9" fillId="5" borderId="0" xfId="0" applyFont="1" applyFill="1" applyBorder="1" applyProtection="1"/>
    <xf numFmtId="44" fontId="9" fillId="5" borderId="0" xfId="1" applyFont="1" applyFill="1" applyBorder="1" applyAlignment="1" applyProtection="1">
      <alignment horizontal="center"/>
    </xf>
    <xf numFmtId="0" fontId="9" fillId="5" borderId="13" xfId="0" applyFont="1" applyFill="1" applyBorder="1" applyAlignment="1" applyProtection="1">
      <alignment horizontal="center"/>
    </xf>
    <xf numFmtId="0" fontId="9" fillId="5" borderId="12" xfId="0" applyFont="1" applyFill="1" applyBorder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44" fontId="15" fillId="0" borderId="0" xfId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44" fontId="16" fillId="0" borderId="0" xfId="1" applyFont="1" applyBorder="1" applyAlignment="1">
      <alignment horizontal="center" vertical="center" wrapText="1"/>
    </xf>
    <xf numFmtId="44" fontId="15" fillId="0" borderId="7" xfId="1" applyNumberFormat="1" applyFont="1" applyBorder="1" applyAlignment="1">
      <alignment horizontal="center" vertical="center"/>
    </xf>
    <xf numFmtId="44" fontId="15" fillId="0" borderId="17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39" fontId="16" fillId="0" borderId="0" xfId="1" applyNumberFormat="1" applyFont="1" applyBorder="1" applyAlignment="1">
      <alignment horizontal="right" vertical="center"/>
    </xf>
    <xf numFmtId="44" fontId="13" fillId="6" borderId="18" xfId="1" applyNumberFormat="1" applyFont="1" applyFill="1" applyBorder="1" applyAlignment="1">
      <alignment horizontal="center" vertical="center"/>
    </xf>
    <xf numFmtId="39" fontId="16" fillId="0" borderId="0" xfId="1" applyNumberFormat="1" applyFont="1" applyBorder="1" applyAlignment="1">
      <alignment horizontal="center" vertical="center"/>
    </xf>
    <xf numFmtId="44" fontId="15" fillId="0" borderId="0" xfId="1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44" fontId="13" fillId="5" borderId="19" xfId="1" applyNumberFormat="1" applyFont="1" applyFill="1" applyBorder="1" applyAlignment="1">
      <alignment horizontal="center" vertical="center"/>
    </xf>
    <xf numFmtId="44" fontId="15" fillId="0" borderId="9" xfId="1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4" fontId="15" fillId="0" borderId="1" xfId="1" applyNumberFormat="1" applyFont="1" applyBorder="1" applyAlignment="1">
      <alignment horizontal="center" vertical="center"/>
    </xf>
    <xf numFmtId="44" fontId="15" fillId="0" borderId="18" xfId="1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39" fontId="13" fillId="0" borderId="9" xfId="1" applyNumberFormat="1" applyFont="1" applyBorder="1" applyAlignment="1">
      <alignment horizontal="right" vertical="center"/>
    </xf>
    <xf numFmtId="44" fontId="15" fillId="5" borderId="0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1" xfId="1" applyNumberFormat="1" applyFont="1" applyFill="1" applyBorder="1" applyAlignment="1">
      <alignment horizontal="center" vertical="center"/>
    </xf>
    <xf numFmtId="44" fontId="13" fillId="6" borderId="20" xfId="1" applyNumberFormat="1" applyFont="1" applyFill="1" applyBorder="1" applyAlignment="1">
      <alignment horizontal="center" vertical="center"/>
    </xf>
    <xf numFmtId="165" fontId="23" fillId="0" borderId="0" xfId="3" applyNumberFormat="1" applyFont="1" applyFill="1" applyBorder="1" applyAlignment="1">
      <alignment horizontal="left" vertical="center"/>
    </xf>
    <xf numFmtId="44" fontId="23" fillId="0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4" fontId="24" fillId="8" borderId="7" xfId="1" applyNumberFormat="1" applyFont="1" applyFill="1" applyBorder="1" applyAlignment="1">
      <alignment horizontal="center" vertical="center"/>
    </xf>
    <xf numFmtId="44" fontId="23" fillId="9" borderId="4" xfId="1" applyNumberFormat="1" applyFont="1" applyFill="1" applyBorder="1" applyAlignment="1">
      <alignment horizontal="center" vertical="center"/>
    </xf>
    <xf numFmtId="44" fontId="23" fillId="9" borderId="21" xfId="1" applyNumberFormat="1" applyFont="1" applyFill="1" applyBorder="1" applyAlignment="1">
      <alignment horizontal="center" vertical="center"/>
    </xf>
    <xf numFmtId="44" fontId="23" fillId="9" borderId="2" xfId="1" applyNumberFormat="1" applyFont="1" applyFill="1" applyBorder="1" applyAlignment="1">
      <alignment horizontal="center" vertical="center"/>
    </xf>
    <xf numFmtId="44" fontId="23" fillId="9" borderId="7" xfId="1" applyNumberFormat="1" applyFont="1" applyFill="1" applyBorder="1" applyAlignment="1">
      <alignment horizontal="center" vertical="center"/>
    </xf>
    <xf numFmtId="44" fontId="23" fillId="5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4" fontId="26" fillId="10" borderId="7" xfId="1" applyNumberFormat="1" applyFont="1" applyFill="1" applyBorder="1" applyAlignment="1">
      <alignment horizontal="center" vertical="center"/>
    </xf>
    <xf numFmtId="44" fontId="23" fillId="10" borderId="7" xfId="1" applyNumberFormat="1" applyFont="1" applyFill="1" applyBorder="1" applyAlignment="1">
      <alignment horizontal="center" vertical="center"/>
    </xf>
    <xf numFmtId="39" fontId="13" fillId="0" borderId="0" xfId="1" applyNumberFormat="1" applyFont="1" applyBorder="1" applyAlignment="1">
      <alignment horizontal="right" vertical="center"/>
    </xf>
    <xf numFmtId="44" fontId="15" fillId="0" borderId="2" xfId="1" applyNumberFormat="1" applyFont="1" applyBorder="1" applyAlignment="1">
      <alignment horizontal="center" vertical="center"/>
    </xf>
    <xf numFmtId="44" fontId="15" fillId="0" borderId="22" xfId="1" applyNumberFormat="1" applyFont="1" applyBorder="1" applyAlignment="1">
      <alignment horizontal="center" vertical="center"/>
    </xf>
    <xf numFmtId="44" fontId="13" fillId="5" borderId="24" xfId="1" applyNumberFormat="1" applyFont="1" applyFill="1" applyBorder="1" applyAlignment="1">
      <alignment horizontal="center" vertical="center"/>
    </xf>
    <xf numFmtId="44" fontId="15" fillId="0" borderId="23" xfId="1" applyNumberFormat="1" applyFont="1" applyFill="1" applyBorder="1" applyAlignment="1">
      <alignment horizontal="center" vertical="center"/>
    </xf>
    <xf numFmtId="44" fontId="13" fillId="6" borderId="25" xfId="1" applyNumberFormat="1" applyFont="1" applyFill="1" applyBorder="1" applyAlignment="1">
      <alignment horizontal="center" vertical="center"/>
    </xf>
    <xf numFmtId="44" fontId="24" fillId="8" borderId="2" xfId="1" applyNumberFormat="1" applyFont="1" applyFill="1" applyBorder="1" applyAlignment="1">
      <alignment horizontal="center" vertical="center"/>
    </xf>
    <xf numFmtId="44" fontId="26" fillId="10" borderId="2" xfId="1" applyNumberFormat="1" applyFont="1" applyFill="1" applyBorder="1" applyAlignment="1">
      <alignment horizontal="center" vertical="center"/>
    </xf>
    <xf numFmtId="44" fontId="23" fillId="10" borderId="2" xfId="1" applyNumberFormat="1" applyFont="1" applyFill="1" applyBorder="1" applyAlignment="1">
      <alignment horizontal="center" vertical="center"/>
    </xf>
    <xf numFmtId="44" fontId="13" fillId="5" borderId="0" xfId="1" applyNumberFormat="1" applyFont="1" applyFill="1" applyBorder="1" applyAlignment="1">
      <alignment horizontal="center" vertical="center"/>
    </xf>
    <xf numFmtId="44" fontId="16" fillId="5" borderId="0" xfId="1" applyNumberFormat="1" applyFont="1" applyFill="1" applyBorder="1" applyAlignment="1">
      <alignment horizontal="center" vertical="center"/>
    </xf>
    <xf numFmtId="44" fontId="15" fillId="11" borderId="0" xfId="1" applyNumberFormat="1" applyFont="1" applyFill="1" applyBorder="1" applyAlignment="1">
      <alignment horizontal="center" vertical="center"/>
    </xf>
    <xf numFmtId="44" fontId="15" fillId="12" borderId="7" xfId="1" applyNumberFormat="1" applyFont="1" applyFill="1" applyBorder="1" applyAlignment="1">
      <alignment horizontal="center" vertical="center"/>
    </xf>
    <xf numFmtId="44" fontId="15" fillId="12" borderId="17" xfId="1" applyNumberFormat="1" applyFont="1" applyFill="1" applyBorder="1" applyAlignment="1">
      <alignment horizontal="center" vertical="center"/>
    </xf>
    <xf numFmtId="44" fontId="13" fillId="12" borderId="18" xfId="1" applyNumberFormat="1" applyFont="1" applyFill="1" applyBorder="1" applyAlignment="1">
      <alignment horizontal="center" vertical="center"/>
    </xf>
    <xf numFmtId="44" fontId="15" fillId="12" borderId="2" xfId="1" applyNumberFormat="1" applyFont="1" applyFill="1" applyBorder="1" applyAlignment="1">
      <alignment horizontal="center" vertical="center"/>
    </xf>
    <xf numFmtId="44" fontId="15" fillId="12" borderId="22" xfId="1" applyNumberFormat="1" applyFont="1" applyFill="1" applyBorder="1" applyAlignment="1">
      <alignment horizontal="center" vertical="center"/>
    </xf>
    <xf numFmtId="44" fontId="13" fillId="12" borderId="23" xfId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44" fontId="24" fillId="5" borderId="0" xfId="1" applyNumberFormat="1" applyFont="1" applyFill="1" applyBorder="1" applyAlignment="1">
      <alignment horizontal="center" vertical="center"/>
    </xf>
    <xf numFmtId="44" fontId="26" fillId="5" borderId="0" xfId="1" applyNumberFormat="1" applyFont="1" applyFill="1" applyBorder="1" applyAlignment="1">
      <alignment horizontal="center" vertical="center"/>
    </xf>
    <xf numFmtId="166" fontId="17" fillId="5" borderId="0" xfId="1" applyNumberFormat="1" applyFont="1" applyFill="1" applyBorder="1" applyAlignment="1">
      <alignment horizontal="center" vertical="center"/>
    </xf>
    <xf numFmtId="0" fontId="0" fillId="5" borderId="0" xfId="0" applyFill="1" applyBorder="1" applyProtection="1"/>
    <xf numFmtId="0" fontId="5" fillId="5" borderId="0" xfId="0" applyFont="1" applyFill="1" applyBorder="1" applyAlignment="1" applyProtection="1">
      <alignment horizontal="center" vertical="center" wrapText="1"/>
    </xf>
    <xf numFmtId="166" fontId="9" fillId="5" borderId="0" xfId="1" applyNumberFormat="1" applyFont="1" applyFill="1" applyBorder="1" applyAlignment="1" applyProtection="1">
      <alignment horizontal="right"/>
    </xf>
    <xf numFmtId="42" fontId="9" fillId="5" borderId="0" xfId="1" applyNumberFormat="1" applyFont="1" applyFill="1" applyBorder="1" applyAlignment="1" applyProtection="1">
      <alignment horizontal="right"/>
    </xf>
    <xf numFmtId="166" fontId="4" fillId="5" borderId="0" xfId="1" applyNumberFormat="1" applyFont="1" applyFill="1" applyBorder="1" applyAlignment="1" applyProtection="1">
      <alignment horizontal="right"/>
    </xf>
    <xf numFmtId="42" fontId="4" fillId="5" borderId="0" xfId="1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right"/>
    </xf>
    <xf numFmtId="164" fontId="4" fillId="5" borderId="0" xfId="0" applyNumberFormat="1" applyFont="1" applyFill="1" applyBorder="1" applyAlignment="1" applyProtection="1">
      <alignment horizontal="right"/>
    </xf>
    <xf numFmtId="166" fontId="7" fillId="5" borderId="0" xfId="1" applyNumberFormat="1" applyFont="1" applyFill="1" applyBorder="1" applyAlignment="1" applyProtection="1">
      <alignment horizontal="right"/>
    </xf>
    <xf numFmtId="42" fontId="7" fillId="5" borderId="0" xfId="1" applyNumberFormat="1" applyFont="1" applyFill="1" applyBorder="1" applyAlignment="1" applyProtection="1">
      <alignment horizontal="right"/>
    </xf>
    <xf numFmtId="42" fontId="0" fillId="5" borderId="0" xfId="0" applyNumberFormat="1" applyFill="1" applyBorder="1" applyProtection="1"/>
    <xf numFmtId="165" fontId="23" fillId="9" borderId="2" xfId="1" applyNumberFormat="1" applyFont="1" applyFill="1" applyBorder="1" applyAlignment="1">
      <alignment horizontal="center" vertical="center"/>
    </xf>
    <xf numFmtId="165" fontId="5" fillId="5" borderId="0" xfId="0" applyNumberFormat="1" applyFont="1" applyFill="1" applyBorder="1" applyProtection="1"/>
    <xf numFmtId="0" fontId="5" fillId="13" borderId="0" xfId="0" applyFont="1" applyFill="1" applyBorder="1" applyAlignment="1" applyProtection="1">
      <alignment horizontal="right"/>
    </xf>
    <xf numFmtId="165" fontId="5" fillId="13" borderId="0" xfId="0" applyNumberFormat="1" applyFont="1" applyFill="1" applyBorder="1" applyProtection="1"/>
    <xf numFmtId="165" fontId="0" fillId="13" borderId="0" xfId="0" applyNumberFormat="1" applyFill="1" applyBorder="1" applyProtection="1"/>
    <xf numFmtId="44" fontId="15" fillId="4" borderId="7" xfId="1" applyNumberFormat="1" applyFont="1" applyFill="1" applyBorder="1" applyAlignment="1">
      <alignment horizontal="center" vertical="center"/>
    </xf>
    <xf numFmtId="44" fontId="15" fillId="4" borderId="17" xfId="1" applyNumberFormat="1" applyFont="1" applyFill="1" applyBorder="1" applyAlignment="1">
      <alignment horizontal="center" vertical="center"/>
    </xf>
    <xf numFmtId="44" fontId="13" fillId="4" borderId="18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5" fontId="5" fillId="4" borderId="9" xfId="1" applyNumberFormat="1" applyFont="1" applyFill="1" applyBorder="1" applyProtection="1"/>
    <xf numFmtId="165" fontId="5" fillId="4" borderId="0" xfId="1" applyNumberFormat="1" applyFont="1" applyFill="1" applyBorder="1" applyProtection="1"/>
    <xf numFmtId="165" fontId="5" fillId="4" borderId="0" xfId="0" applyNumberFormat="1" applyFont="1" applyFill="1" applyBorder="1" applyProtection="1"/>
    <xf numFmtId="3" fontId="0" fillId="4" borderId="0" xfId="1" applyNumberFormat="1" applyFont="1" applyFill="1" applyBorder="1" applyProtection="1">
      <protection locked="0"/>
    </xf>
    <xf numFmtId="44" fontId="23" fillId="5" borderId="7" xfId="1" applyFont="1" applyFill="1" applyBorder="1" applyAlignment="1">
      <alignment horizontal="center" vertical="center"/>
    </xf>
    <xf numFmtId="44" fontId="23" fillId="0" borderId="7" xfId="1" applyFont="1" applyFill="1" applyBorder="1" applyAlignment="1">
      <alignment horizontal="center" vertical="center"/>
    </xf>
    <xf numFmtId="44" fontId="23" fillId="5" borderId="7" xfId="1" applyFont="1" applyFill="1" applyBorder="1" applyAlignment="1" applyProtection="1">
      <alignment horizontal="center" vertical="center" wrapText="1"/>
    </xf>
    <xf numFmtId="44" fontId="23" fillId="5" borderId="7" xfId="1" applyFont="1" applyFill="1" applyBorder="1" applyAlignment="1" applyProtection="1">
      <alignment horizontal="right"/>
    </xf>
    <xf numFmtId="44" fontId="16" fillId="5" borderId="7" xfId="1" applyFont="1" applyFill="1" applyBorder="1" applyAlignment="1">
      <alignment horizontal="center" vertical="center"/>
    </xf>
    <xf numFmtId="0" fontId="4" fillId="5" borderId="0" xfId="0" applyFont="1" applyFill="1" applyBorder="1" applyProtection="1"/>
    <xf numFmtId="0" fontId="3" fillId="5" borderId="0" xfId="0" applyFont="1" applyFill="1" applyBorder="1" applyProtection="1"/>
    <xf numFmtId="164" fontId="3" fillId="5" borderId="0" xfId="0" applyNumberFormat="1" applyFont="1" applyFill="1" applyBorder="1" applyProtection="1"/>
    <xf numFmtId="44" fontId="0" fillId="5" borderId="0" xfId="0" applyNumberFormat="1" applyFill="1" applyBorder="1" applyProtection="1"/>
    <xf numFmtId="164" fontId="0" fillId="5" borderId="0" xfId="0" applyNumberFormat="1" applyFill="1" applyBorder="1" applyProtection="1"/>
    <xf numFmtId="165" fontId="5" fillId="5" borderId="0" xfId="1" applyNumberFormat="1" applyFont="1" applyFill="1" applyBorder="1" applyProtection="1"/>
    <xf numFmtId="3" fontId="0" fillId="5" borderId="0" xfId="1" applyNumberFormat="1" applyFont="1" applyFill="1" applyBorder="1" applyProtection="1">
      <protection locked="0"/>
    </xf>
    <xf numFmtId="44" fontId="5" fillId="5" borderId="0" xfId="1" applyFont="1" applyFill="1" applyBorder="1" applyAlignment="1" applyProtection="1">
      <alignment horizontal="center" vertical="center" wrapText="1"/>
    </xf>
    <xf numFmtId="44" fontId="5" fillId="5" borderId="0" xfId="1" applyFont="1" applyFill="1" applyBorder="1" applyProtection="1"/>
    <xf numFmtId="165" fontId="23" fillId="5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Protection="1"/>
    <xf numFmtId="10" fontId="1" fillId="0" borderId="0" xfId="0" applyNumberFormat="1" applyFont="1" applyFill="1" applyBorder="1" applyProtection="1">
      <protection locked="0"/>
    </xf>
    <xf numFmtId="10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44" fontId="1" fillId="0" borderId="0" xfId="1" applyFont="1" applyFill="1" applyBorder="1" applyProtection="1">
      <protection locked="0"/>
    </xf>
    <xf numFmtId="10" fontId="1" fillId="0" borderId="0" xfId="0" applyNumberFormat="1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alignment horizontal="center"/>
    </xf>
    <xf numFmtId="165" fontId="23" fillId="10" borderId="7" xfId="3" applyNumberFormat="1" applyFont="1" applyFill="1" applyBorder="1" applyAlignment="1">
      <alignment horizontal="center" vertical="center"/>
    </xf>
    <xf numFmtId="10" fontId="23" fillId="0" borderId="7" xfId="3" applyNumberFormat="1" applyFont="1" applyFill="1" applyBorder="1" applyAlignment="1">
      <alignment horizontal="center" vertical="center"/>
    </xf>
    <xf numFmtId="165" fontId="23" fillId="9" borderId="0" xfId="3" applyNumberFormat="1" applyFont="1" applyFill="1" applyBorder="1" applyAlignment="1">
      <alignment horizontal="left" vertical="center"/>
    </xf>
    <xf numFmtId="39" fontId="13" fillId="8" borderId="0" xfId="1" applyNumberFormat="1" applyFont="1" applyFill="1" applyBorder="1" applyAlignment="1">
      <alignment horizontal="right" vertical="center"/>
    </xf>
    <xf numFmtId="165" fontId="23" fillId="0" borderId="0" xfId="3" applyNumberFormat="1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39" fontId="13" fillId="0" borderId="0" xfId="1" applyNumberFormat="1" applyFont="1" applyBorder="1" applyAlignment="1">
      <alignment horizontal="right" vertical="center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0" fontId="15" fillId="0" borderId="0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right"/>
    </xf>
    <xf numFmtId="164" fontId="5" fillId="0" borderId="12" xfId="0" applyNumberFormat="1" applyFont="1" applyFill="1" applyBorder="1" applyAlignment="1" applyProtection="1">
      <alignment horizontal="right"/>
    </xf>
    <xf numFmtId="0" fontId="20" fillId="0" borderId="8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4" fillId="11" borderId="1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44" fontId="23" fillId="5" borderId="2" xfId="1" applyFont="1" applyFill="1" applyBorder="1" applyAlignment="1" applyProtection="1">
      <alignment horizontal="right"/>
    </xf>
    <xf numFmtId="44" fontId="23" fillId="5" borderId="8" xfId="1" applyFont="1" applyFill="1" applyBorder="1" applyAlignment="1" applyProtection="1">
      <alignment horizontal="right"/>
    </xf>
    <xf numFmtId="44" fontId="23" fillId="5" borderId="3" xfId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22" fontId="9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22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wrapText="1"/>
    </xf>
    <xf numFmtId="44" fontId="16" fillId="5" borderId="2" xfId="1" applyFont="1" applyFill="1" applyBorder="1" applyAlignment="1">
      <alignment horizontal="right" vertical="center"/>
    </xf>
    <xf numFmtId="44" fontId="16" fillId="5" borderId="8" xfId="1" applyFont="1" applyFill="1" applyBorder="1" applyAlignment="1">
      <alignment horizontal="right" vertical="center"/>
    </xf>
    <xf numFmtId="44" fontId="16" fillId="5" borderId="3" xfId="1" applyFont="1" applyFill="1" applyBorder="1" applyAlignment="1">
      <alignment horizontal="right" vertical="center"/>
    </xf>
    <xf numFmtId="0" fontId="7" fillId="5" borderId="0" xfId="0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center" vertical="center" wrapText="1"/>
    </xf>
    <xf numFmtId="44" fontId="23" fillId="5" borderId="2" xfId="1" applyFont="1" applyFill="1" applyBorder="1" applyAlignment="1" applyProtection="1">
      <alignment horizontal="right" wrapText="1"/>
    </xf>
    <xf numFmtId="44" fontId="23" fillId="5" borderId="8" xfId="1" applyFont="1" applyFill="1" applyBorder="1" applyAlignment="1" applyProtection="1">
      <alignment horizontal="right" wrapText="1"/>
    </xf>
    <xf numFmtId="44" fontId="23" fillId="5" borderId="3" xfId="1" applyFont="1" applyFill="1" applyBorder="1" applyAlignment="1" applyProtection="1">
      <alignment horizontal="right" wrapText="1"/>
    </xf>
    <xf numFmtId="165" fontId="26" fillId="10" borderId="0" xfId="3" applyNumberFormat="1" applyFont="1" applyFill="1" applyBorder="1" applyAlignment="1">
      <alignment horizontal="right" vertical="center"/>
    </xf>
    <xf numFmtId="165" fontId="26" fillId="10" borderId="5" xfId="3" applyNumberFormat="1" applyFont="1" applyFill="1" applyBorder="1" applyAlignment="1">
      <alignment horizontal="right" vertical="center"/>
    </xf>
    <xf numFmtId="0" fontId="14" fillId="11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 applyProtection="1">
      <alignment horizontal="center"/>
    </xf>
    <xf numFmtId="44" fontId="23" fillId="5" borderId="7" xfId="1" applyFont="1" applyFill="1" applyBorder="1" applyAlignment="1">
      <alignment horizontal="right" vertical="center"/>
    </xf>
    <xf numFmtId="44" fontId="23" fillId="5" borderId="2" xfId="1" applyFont="1" applyFill="1" applyBorder="1" applyAlignment="1">
      <alignment horizontal="right" vertical="center"/>
    </xf>
    <xf numFmtId="44" fontId="23" fillId="5" borderId="8" xfId="1" applyFont="1" applyFill="1" applyBorder="1" applyAlignment="1">
      <alignment horizontal="right" vertical="center"/>
    </xf>
    <xf numFmtId="44" fontId="23" fillId="5" borderId="3" xfId="1" applyFont="1" applyFill="1" applyBorder="1" applyAlignment="1">
      <alignment horizontal="right" vertical="center"/>
    </xf>
    <xf numFmtId="44" fontId="23" fillId="0" borderId="2" xfId="1" applyFont="1" applyFill="1" applyBorder="1" applyAlignment="1">
      <alignment horizontal="right" vertical="center"/>
    </xf>
    <xf numFmtId="44" fontId="23" fillId="0" borderId="8" xfId="1" applyFont="1" applyFill="1" applyBorder="1" applyAlignment="1">
      <alignment horizontal="right" vertical="center"/>
    </xf>
    <xf numFmtId="44" fontId="23" fillId="0" borderId="3" xfId="1" applyFont="1" applyFill="1" applyBorder="1" applyAlignment="1">
      <alignment horizontal="right" vertical="center"/>
    </xf>
  </cellXfs>
  <cellStyles count="4">
    <cellStyle name="Comma [0]_WORKSHEET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W155"/>
  <sheetViews>
    <sheetView tabSelected="1" zoomScaleNormal="100" workbookViewId="0">
      <selection activeCell="W5" sqref="W5"/>
    </sheetView>
  </sheetViews>
  <sheetFormatPr defaultRowHeight="12.75" x14ac:dyDescent="0.2"/>
  <cols>
    <col min="1" max="1" width="56" style="1" customWidth="1"/>
    <col min="2" max="2" width="1.28515625" style="1" customWidth="1"/>
    <col min="3" max="3" width="11" style="1" customWidth="1"/>
    <col min="4" max="4" width="4.5703125" style="1" customWidth="1"/>
    <col min="5" max="5" width="14" style="1" bestFit="1" customWidth="1"/>
    <col min="6" max="6" width="1.28515625" style="1" customWidth="1"/>
    <col min="7" max="7" width="14.85546875" style="1" bestFit="1" customWidth="1"/>
    <col min="8" max="8" width="15" style="1" customWidth="1"/>
    <col min="9" max="9" width="1.28515625" style="1" customWidth="1"/>
    <col min="10" max="10" width="13" style="1" customWidth="1"/>
    <col min="11" max="11" width="11.28515625" style="1" customWidth="1"/>
    <col min="12" max="12" width="1.85546875" style="1" customWidth="1"/>
    <col min="13" max="13" width="14.140625" style="1" customWidth="1"/>
    <col min="14" max="14" width="12.28515625" style="1" customWidth="1"/>
    <col min="15" max="15" width="2.140625" style="1" customWidth="1"/>
    <col min="16" max="16" width="14.42578125" style="1" customWidth="1"/>
    <col min="17" max="17" width="11.28515625" style="1" customWidth="1"/>
    <col min="18" max="18" width="1.85546875" style="1" customWidth="1"/>
    <col min="19" max="20" width="12.28515625" style="142" customWidth="1"/>
    <col min="21" max="16384" width="9.140625" style="1"/>
  </cols>
  <sheetData>
    <row r="1" spans="1:20" ht="21" thickBot="1" x14ac:dyDescent="0.35">
      <c r="A1" s="223" t="s">
        <v>102</v>
      </c>
      <c r="B1" s="224"/>
      <c r="C1" s="224"/>
      <c r="D1" s="224"/>
      <c r="E1" s="224"/>
      <c r="F1" s="224"/>
      <c r="G1" s="224"/>
      <c r="H1" s="224"/>
      <c r="I1" s="224"/>
    </row>
    <row r="2" spans="1:20" s="26" customFormat="1" ht="15" x14ac:dyDescent="0.25">
      <c r="A2" s="35" t="s">
        <v>29</v>
      </c>
      <c r="B2" s="25"/>
      <c r="C2" s="226"/>
      <c r="D2" s="226"/>
      <c r="E2" s="226"/>
      <c r="F2" s="25"/>
      <c r="G2" s="25"/>
      <c r="H2" s="25"/>
      <c r="I2" s="25"/>
      <c r="S2" s="71"/>
      <c r="T2" s="71"/>
    </row>
    <row r="3" spans="1:20" s="6" customFormat="1" ht="15.75" x14ac:dyDescent="0.25">
      <c r="A3" s="36" t="s">
        <v>0</v>
      </c>
      <c r="B3" s="5"/>
      <c r="C3" s="229"/>
      <c r="D3" s="229"/>
      <c r="E3" s="229"/>
      <c r="F3" s="229"/>
      <c r="G3" s="229"/>
      <c r="H3" s="229"/>
      <c r="I3" s="229"/>
      <c r="S3" s="172"/>
      <c r="T3" s="172"/>
    </row>
    <row r="4" spans="1:20" ht="20.25" x14ac:dyDescent="0.3">
      <c r="A4" s="48" t="s">
        <v>30</v>
      </c>
      <c r="B4" s="3"/>
      <c r="C4" s="3"/>
      <c r="D4" s="3"/>
      <c r="E4" s="3"/>
      <c r="F4" s="3"/>
      <c r="G4" s="3"/>
      <c r="H4" s="3"/>
      <c r="I4" s="2"/>
    </row>
    <row r="5" spans="1:20" ht="20.25" x14ac:dyDescent="0.3">
      <c r="A5" s="35" t="s">
        <v>26</v>
      </c>
      <c r="B5" s="3"/>
      <c r="C5" s="225"/>
      <c r="D5" s="225"/>
      <c r="E5" s="225"/>
      <c r="F5" s="3"/>
      <c r="G5" s="3"/>
      <c r="H5" s="3"/>
      <c r="I5" s="2"/>
    </row>
    <row r="6" spans="1:20" ht="20.25" x14ac:dyDescent="0.3">
      <c r="A6" s="35" t="s">
        <v>27</v>
      </c>
      <c r="B6" s="3"/>
      <c r="C6" s="225"/>
      <c r="D6" s="225"/>
      <c r="E6" s="225"/>
      <c r="F6" s="3"/>
      <c r="G6" s="3"/>
      <c r="H6" s="3"/>
      <c r="I6" s="2"/>
    </row>
    <row r="7" spans="1:20" ht="25.5" customHeight="1" x14ac:dyDescent="0.2">
      <c r="A7" s="230" t="s">
        <v>103</v>
      </c>
      <c r="B7" s="231"/>
      <c r="C7" s="231"/>
      <c r="D7" s="231"/>
      <c r="E7" s="231"/>
      <c r="F7" s="231"/>
      <c r="G7" s="231"/>
      <c r="H7" s="231"/>
      <c r="I7" s="231"/>
    </row>
    <row r="8" spans="1:20" s="7" customFormat="1" x14ac:dyDescent="0.2">
      <c r="A8" s="37"/>
      <c r="B8" s="1"/>
      <c r="C8" s="1"/>
      <c r="D8" s="1"/>
      <c r="E8" s="1"/>
      <c r="F8" s="1"/>
      <c r="G8" s="1"/>
      <c r="H8" s="1"/>
      <c r="I8" s="1"/>
      <c r="S8" s="173"/>
      <c r="T8" s="173"/>
    </row>
    <row r="9" spans="1:20" s="7" customFormat="1" x14ac:dyDescent="0.2">
      <c r="A9" s="38" t="s">
        <v>1</v>
      </c>
      <c r="B9" s="182"/>
      <c r="C9" s="182"/>
      <c r="D9" s="182"/>
      <c r="E9" s="228"/>
      <c r="F9" s="228"/>
      <c r="G9" s="228"/>
      <c r="H9" s="182"/>
      <c r="S9" s="173"/>
      <c r="T9" s="173"/>
    </row>
    <row r="10" spans="1:20" s="7" customFormat="1" x14ac:dyDescent="0.2">
      <c r="A10" s="54" t="s">
        <v>3</v>
      </c>
      <c r="B10" s="182"/>
      <c r="C10" s="183">
        <v>0.02</v>
      </c>
      <c r="D10" s="182"/>
      <c r="E10" s="227" t="s">
        <v>35</v>
      </c>
      <c r="F10" s="227"/>
      <c r="G10" s="227"/>
      <c r="H10" s="184">
        <v>0.185</v>
      </c>
      <c r="S10" s="173"/>
      <c r="T10" s="173"/>
    </row>
    <row r="11" spans="1:20" s="7" customFormat="1" x14ac:dyDescent="0.2">
      <c r="A11" s="54" t="s">
        <v>20</v>
      </c>
      <c r="B11" s="185"/>
      <c r="C11" s="183">
        <v>0.02</v>
      </c>
      <c r="D11" s="182"/>
      <c r="E11" s="203" t="s">
        <v>38</v>
      </c>
      <c r="F11" s="203"/>
      <c r="G11" s="203"/>
      <c r="H11" s="186">
        <v>375</v>
      </c>
      <c r="S11" s="173"/>
      <c r="T11" s="173"/>
    </row>
    <row r="12" spans="1:20" s="7" customFormat="1" x14ac:dyDescent="0.2">
      <c r="A12" s="39" t="s">
        <v>2</v>
      </c>
      <c r="B12" s="185"/>
      <c r="C12" s="183"/>
      <c r="D12" s="182"/>
      <c r="E12" s="227" t="s">
        <v>36</v>
      </c>
      <c r="F12" s="227"/>
      <c r="G12" s="227"/>
      <c r="H12" s="183">
        <v>0.03</v>
      </c>
      <c r="S12" s="173"/>
      <c r="T12" s="173"/>
    </row>
    <row r="13" spans="1:20" s="7" customFormat="1" x14ac:dyDescent="0.2">
      <c r="A13" s="54" t="s">
        <v>34</v>
      </c>
      <c r="B13" s="182"/>
      <c r="C13" s="57">
        <v>0.185</v>
      </c>
      <c r="D13" s="182"/>
      <c r="E13" s="203" t="s">
        <v>37</v>
      </c>
      <c r="F13" s="203"/>
      <c r="G13" s="203"/>
      <c r="H13" s="186">
        <v>279</v>
      </c>
      <c r="S13" s="173"/>
      <c r="T13" s="173"/>
    </row>
    <row r="14" spans="1:20" s="7" customFormat="1" x14ac:dyDescent="0.2">
      <c r="A14" s="58" t="s">
        <v>41</v>
      </c>
      <c r="B14" s="182"/>
      <c r="C14" s="183">
        <v>0.185</v>
      </c>
      <c r="D14" s="182"/>
      <c r="E14" s="227" t="s">
        <v>39</v>
      </c>
      <c r="F14" s="227"/>
      <c r="G14" s="227"/>
      <c r="H14" s="183">
        <v>0.11</v>
      </c>
      <c r="S14" s="173"/>
      <c r="T14" s="173"/>
    </row>
    <row r="15" spans="1:20" s="7" customFormat="1" x14ac:dyDescent="0.2">
      <c r="A15" s="58" t="s">
        <v>43</v>
      </c>
      <c r="B15" s="182"/>
      <c r="C15" s="183">
        <v>0.185</v>
      </c>
      <c r="D15" s="182"/>
      <c r="E15" s="203" t="s">
        <v>40</v>
      </c>
      <c r="F15" s="203"/>
      <c r="G15" s="203"/>
      <c r="H15" s="183">
        <v>0.03</v>
      </c>
      <c r="K15" s="63"/>
      <c r="N15" s="63"/>
      <c r="O15" s="63"/>
      <c r="Q15" s="63"/>
      <c r="S15" s="173"/>
      <c r="T15" s="174"/>
    </row>
    <row r="16" spans="1:20" x14ac:dyDescent="0.2">
      <c r="A16" s="58" t="s">
        <v>42</v>
      </c>
      <c r="B16" s="182"/>
      <c r="C16" s="183">
        <v>0.185</v>
      </c>
      <c r="D16" s="182"/>
      <c r="E16" s="228"/>
      <c r="F16" s="228"/>
      <c r="G16" s="228"/>
      <c r="H16" s="187"/>
      <c r="I16" s="7"/>
      <c r="K16" s="62"/>
      <c r="N16" s="62"/>
      <c r="O16" s="62"/>
      <c r="Q16" s="62"/>
      <c r="T16" s="175"/>
    </row>
    <row r="17" spans="1:20" x14ac:dyDescent="0.2">
      <c r="A17" s="52" t="s">
        <v>49</v>
      </c>
      <c r="B17" s="10"/>
      <c r="C17" s="53">
        <v>771</v>
      </c>
      <c r="D17" s="10"/>
      <c r="E17" s="228" t="s">
        <v>28</v>
      </c>
      <c r="F17" s="228"/>
      <c r="G17" s="228"/>
      <c r="H17" s="187">
        <v>0.48</v>
      </c>
      <c r="I17" s="10"/>
      <c r="K17" s="21"/>
      <c r="N17" s="21"/>
      <c r="O17" s="21"/>
      <c r="Q17" s="21"/>
      <c r="T17" s="176"/>
    </row>
    <row r="18" spans="1:20" s="11" customFormat="1" ht="15.75" x14ac:dyDescent="0.25">
      <c r="A18" s="40" t="s">
        <v>3</v>
      </c>
      <c r="B18" s="34"/>
      <c r="C18" s="13"/>
      <c r="D18" s="13"/>
      <c r="E18" s="13"/>
      <c r="F18" s="13"/>
      <c r="G18" s="188" t="s">
        <v>6</v>
      </c>
      <c r="H18" s="188"/>
      <c r="I18" s="13"/>
      <c r="J18" s="188" t="s">
        <v>7</v>
      </c>
      <c r="K18" s="188"/>
      <c r="L18" s="13"/>
      <c r="M18" s="188" t="s">
        <v>80</v>
      </c>
      <c r="N18" s="188"/>
      <c r="O18" s="78"/>
      <c r="P18" s="188" t="s">
        <v>83</v>
      </c>
      <c r="Q18" s="188"/>
      <c r="R18" s="13"/>
      <c r="S18" s="243"/>
      <c r="T18" s="243"/>
    </row>
    <row r="19" spans="1:20" s="28" customFormat="1" ht="25.5" x14ac:dyDescent="0.25">
      <c r="A19" s="41" t="s">
        <v>44</v>
      </c>
      <c r="B19" s="12"/>
      <c r="C19" s="59" t="s">
        <v>4</v>
      </c>
      <c r="D19" s="34" t="s">
        <v>33</v>
      </c>
      <c r="E19" s="50" t="s">
        <v>90</v>
      </c>
      <c r="F19" s="34"/>
      <c r="G19" s="30" t="s">
        <v>14</v>
      </c>
      <c r="H19" s="30" t="s">
        <v>15</v>
      </c>
      <c r="I19" s="23"/>
      <c r="J19" s="30" t="s">
        <v>14</v>
      </c>
      <c r="K19" s="30" t="s">
        <v>15</v>
      </c>
      <c r="L19" s="23"/>
      <c r="M19" s="30" t="s">
        <v>14</v>
      </c>
      <c r="N19" s="30" t="s">
        <v>15</v>
      </c>
      <c r="O19" s="161"/>
      <c r="P19" s="30" t="s">
        <v>14</v>
      </c>
      <c r="Q19" s="30" t="s">
        <v>15</v>
      </c>
      <c r="R19" s="23"/>
      <c r="S19" s="143"/>
      <c r="T19" s="143"/>
    </row>
    <row r="20" spans="1:20" s="28" customFormat="1" ht="15" x14ac:dyDescent="0.25">
      <c r="A20" s="76" t="s">
        <v>85</v>
      </c>
      <c r="B20" s="73"/>
      <c r="C20" s="70"/>
      <c r="D20" s="71"/>
      <c r="E20" s="72"/>
      <c r="F20" s="61"/>
      <c r="G20" s="64">
        <f>(E20*D20)*C20</f>
        <v>0</v>
      </c>
      <c r="H20" s="60"/>
      <c r="I20" s="23"/>
      <c r="J20" s="65">
        <f>G20+(G20*C10)</f>
        <v>0</v>
      </c>
      <c r="K20" s="60"/>
      <c r="L20" s="23"/>
      <c r="M20" s="66">
        <f>J20*1.02</f>
        <v>0</v>
      </c>
      <c r="N20" s="60"/>
      <c r="O20" s="162"/>
      <c r="P20" s="66">
        <f>M20*1.02</f>
        <v>0</v>
      </c>
      <c r="Q20" s="60"/>
      <c r="R20" s="23"/>
      <c r="S20" s="179"/>
      <c r="T20" s="143"/>
    </row>
    <row r="21" spans="1:20" s="28" customFormat="1" ht="15" x14ac:dyDescent="0.25">
      <c r="A21" s="76"/>
      <c r="B21" s="74"/>
      <c r="C21" s="70"/>
      <c r="D21" s="71"/>
      <c r="E21" s="72"/>
      <c r="F21" s="61"/>
      <c r="G21" s="64">
        <f t="shared" ref="G21:G24" si="0">(E21*D21)*C21</f>
        <v>0</v>
      </c>
      <c r="H21" s="60"/>
      <c r="I21" s="23"/>
      <c r="J21" s="65">
        <f t="shared" ref="J21" si="1">G21+(G21*C11)</f>
        <v>0</v>
      </c>
      <c r="K21" s="60"/>
      <c r="L21" s="23"/>
      <c r="M21" s="66">
        <f t="shared" ref="M21:M24" si="2">J21*1.02</f>
        <v>0</v>
      </c>
      <c r="N21" s="60"/>
      <c r="O21" s="162"/>
      <c r="P21" s="66">
        <f t="shared" ref="P21:P24" si="3">M21*1.02</f>
        <v>0</v>
      </c>
      <c r="Q21" s="60"/>
      <c r="R21" s="23"/>
      <c r="S21" s="179"/>
      <c r="T21" s="143"/>
    </row>
    <row r="22" spans="1:20" s="28" customFormat="1" ht="15" x14ac:dyDescent="0.25">
      <c r="A22" s="76"/>
      <c r="B22" s="74"/>
      <c r="C22" s="70"/>
      <c r="D22" s="71"/>
      <c r="E22" s="72"/>
      <c r="F22" s="61"/>
      <c r="G22" s="64">
        <f t="shared" si="0"/>
        <v>0</v>
      </c>
      <c r="H22" s="60"/>
      <c r="I22" s="23"/>
      <c r="J22" s="65">
        <f>G22*1.02</f>
        <v>0</v>
      </c>
      <c r="K22" s="60"/>
      <c r="L22" s="23"/>
      <c r="M22" s="66">
        <f t="shared" si="2"/>
        <v>0</v>
      </c>
      <c r="N22" s="60"/>
      <c r="O22" s="162"/>
      <c r="P22" s="66">
        <f t="shared" si="3"/>
        <v>0</v>
      </c>
      <c r="Q22" s="60"/>
      <c r="R22" s="23"/>
      <c r="S22" s="179"/>
      <c r="T22" s="143"/>
    </row>
    <row r="23" spans="1:20" s="28" customFormat="1" ht="15" x14ac:dyDescent="0.25">
      <c r="A23" s="76"/>
      <c r="B23" s="74"/>
      <c r="C23" s="70"/>
      <c r="D23" s="71"/>
      <c r="E23" s="72"/>
      <c r="F23" s="61"/>
      <c r="G23" s="64">
        <f t="shared" si="0"/>
        <v>0</v>
      </c>
      <c r="H23" s="60"/>
      <c r="I23" s="23"/>
      <c r="J23" s="65">
        <f>G23*1.02</f>
        <v>0</v>
      </c>
      <c r="K23" s="60"/>
      <c r="L23" s="23"/>
      <c r="M23" s="66">
        <f t="shared" si="2"/>
        <v>0</v>
      </c>
      <c r="N23" s="60"/>
      <c r="O23" s="162"/>
      <c r="P23" s="66">
        <f t="shared" si="3"/>
        <v>0</v>
      </c>
      <c r="Q23" s="60"/>
      <c r="R23" s="23"/>
      <c r="S23" s="179"/>
      <c r="T23" s="143"/>
    </row>
    <row r="24" spans="1:20" ht="15" x14ac:dyDescent="0.25">
      <c r="A24" s="77"/>
      <c r="B24" s="75"/>
      <c r="C24" s="70"/>
      <c r="D24" s="71"/>
      <c r="E24" s="72"/>
      <c r="F24" s="17"/>
      <c r="G24" s="64">
        <f t="shared" si="0"/>
        <v>0</v>
      </c>
      <c r="H24" s="60"/>
      <c r="I24" s="23"/>
      <c r="J24" s="65">
        <f>G24*1.02</f>
        <v>0</v>
      </c>
      <c r="K24" s="60"/>
      <c r="L24" s="23"/>
      <c r="M24" s="66">
        <f t="shared" si="2"/>
        <v>0</v>
      </c>
      <c r="N24" s="60"/>
      <c r="O24" s="162"/>
      <c r="P24" s="66">
        <f t="shared" si="3"/>
        <v>0</v>
      </c>
      <c r="Q24" s="60"/>
      <c r="R24" s="23"/>
      <c r="S24" s="179"/>
      <c r="T24" s="143"/>
    </row>
    <row r="25" spans="1:20" s="21" customFormat="1" x14ac:dyDescent="0.2">
      <c r="A25" s="197" t="s">
        <v>8</v>
      </c>
      <c r="B25" s="204"/>
      <c r="C25" s="19"/>
      <c r="D25" s="19"/>
      <c r="E25" s="19"/>
      <c r="F25" s="19"/>
      <c r="G25" s="66">
        <f>SUM(G20:G24)</f>
        <v>0</v>
      </c>
      <c r="H25" s="20">
        <f>SUM(H24:H24)</f>
        <v>0</v>
      </c>
      <c r="I25" s="19"/>
      <c r="J25" s="66">
        <f>SUM(J20:J24)</f>
        <v>0</v>
      </c>
      <c r="K25" s="47">
        <f>SUM(K24:K24)</f>
        <v>0</v>
      </c>
      <c r="L25" s="19"/>
      <c r="M25" s="66">
        <f>SUM(M20:M24)</f>
        <v>0</v>
      </c>
      <c r="N25" s="47">
        <f>SUM(N24:N24)</f>
        <v>0</v>
      </c>
      <c r="O25" s="163"/>
      <c r="P25" s="66">
        <f>SUM(P20:P24)</f>
        <v>0</v>
      </c>
      <c r="Q25" s="47">
        <f>SUM(Q24:Q24)</f>
        <v>0</v>
      </c>
      <c r="R25" s="19"/>
      <c r="S25" s="180"/>
      <c r="T25" s="177"/>
    </row>
    <row r="26" spans="1:20" s="21" customFormat="1" x14ac:dyDescent="0.2">
      <c r="A26" s="79" t="s">
        <v>84</v>
      </c>
      <c r="B26" s="80"/>
      <c r="C26" s="19"/>
      <c r="D26" s="19"/>
      <c r="E26" s="19"/>
      <c r="F26" s="19"/>
      <c r="G26" s="67">
        <f>(D20+D21+D22+D23+D24)*746</f>
        <v>0</v>
      </c>
      <c r="H26" s="20"/>
      <c r="I26" s="19"/>
      <c r="J26" s="67">
        <f>(D20+D21+D22+D23+D24)*746</f>
        <v>0</v>
      </c>
      <c r="K26" s="20"/>
      <c r="L26" s="19"/>
      <c r="M26" s="67">
        <f>(D20+D21+D22+D23+D24)*746</f>
        <v>0</v>
      </c>
      <c r="N26" s="20"/>
      <c r="O26" s="164"/>
      <c r="P26" s="67">
        <f>(D20+D21+D22+D23+D24)*746</f>
        <v>0</v>
      </c>
      <c r="Q26" s="20"/>
      <c r="R26" s="19"/>
      <c r="S26" s="180"/>
      <c r="T26" s="177"/>
    </row>
    <row r="27" spans="1:20" s="21" customFormat="1" x14ac:dyDescent="0.2">
      <c r="A27" s="197" t="s">
        <v>9</v>
      </c>
      <c r="B27" s="198"/>
      <c r="C27" s="19"/>
      <c r="D27" s="19"/>
      <c r="E27" s="19"/>
      <c r="F27" s="19"/>
      <c r="G27" s="67">
        <f>(G25*C14)</f>
        <v>0</v>
      </c>
      <c r="H27" s="20">
        <f>(H25*$C$14)</f>
        <v>0</v>
      </c>
      <c r="I27" s="19"/>
      <c r="J27" s="67">
        <f>(J25*C13)</f>
        <v>0</v>
      </c>
      <c r="K27" s="20">
        <f>(K25*$C$14)</f>
        <v>0</v>
      </c>
      <c r="L27" s="19"/>
      <c r="M27" s="67">
        <f>M25*C13</f>
        <v>0</v>
      </c>
      <c r="N27" s="20">
        <f>(N25*$C$14)</f>
        <v>0</v>
      </c>
      <c r="O27" s="164"/>
      <c r="P27" s="67">
        <f>C15*P25</f>
        <v>0</v>
      </c>
      <c r="Q27" s="20">
        <f>(Q25*$C$14)</f>
        <v>0</v>
      </c>
      <c r="R27" s="19"/>
      <c r="S27" s="180"/>
      <c r="T27" s="177"/>
    </row>
    <row r="28" spans="1:20" x14ac:dyDescent="0.2">
      <c r="A28" s="197" t="s">
        <v>18</v>
      </c>
      <c r="B28" s="198"/>
      <c r="C28" s="19"/>
      <c r="D28" s="19"/>
      <c r="E28" s="19"/>
      <c r="F28" s="19"/>
      <c r="G28" s="67">
        <f>SUM(G25:G27)</f>
        <v>0</v>
      </c>
      <c r="H28" s="20">
        <f>SUM(H25:H27)</f>
        <v>0</v>
      </c>
      <c r="I28" s="19"/>
      <c r="J28" s="67">
        <f>SUM(J25:J27)</f>
        <v>0</v>
      </c>
      <c r="K28" s="20">
        <f>SUM(K25:K27)</f>
        <v>0</v>
      </c>
      <c r="L28" s="19"/>
      <c r="M28" s="67">
        <f>SUM(M25:M27)</f>
        <v>0</v>
      </c>
      <c r="N28" s="20">
        <f>SUM(N25:N27)</f>
        <v>0</v>
      </c>
      <c r="O28" s="164"/>
      <c r="P28" s="67">
        <f>SUM(P25:P27)</f>
        <v>0</v>
      </c>
      <c r="Q28" s="20">
        <f>SUM(Q25:Q27)</f>
        <v>0</v>
      </c>
      <c r="R28" s="19"/>
      <c r="S28" s="180"/>
      <c r="T28" s="177"/>
    </row>
    <row r="29" spans="1:20" ht="15" x14ac:dyDescent="0.25">
      <c r="A29" s="41" t="s">
        <v>45</v>
      </c>
      <c r="B29" s="12"/>
      <c r="C29" s="12" t="s">
        <v>4</v>
      </c>
      <c r="D29" s="34" t="s">
        <v>33</v>
      </c>
      <c r="E29" s="12" t="s">
        <v>5</v>
      </c>
      <c r="F29" s="34"/>
      <c r="G29" s="218" t="s">
        <v>6</v>
      </c>
      <c r="H29" s="218"/>
      <c r="I29" s="34"/>
      <c r="J29" s="188" t="s">
        <v>7</v>
      </c>
      <c r="K29" s="188"/>
      <c r="L29" s="34"/>
      <c r="M29" s="188" t="s">
        <v>80</v>
      </c>
      <c r="N29" s="188"/>
      <c r="O29" s="78"/>
      <c r="P29" s="188" t="s">
        <v>83</v>
      </c>
      <c r="Q29" s="188"/>
      <c r="R29" s="34"/>
      <c r="S29" s="243"/>
      <c r="T29" s="243"/>
    </row>
    <row r="30" spans="1:20" ht="12.75" customHeight="1" x14ac:dyDescent="0.2">
      <c r="A30" s="49"/>
      <c r="B30" s="15"/>
      <c r="C30" s="33"/>
      <c r="D30" s="7"/>
      <c r="E30" s="69"/>
      <c r="F30" s="14"/>
      <c r="G30" s="64">
        <f>C30*E30</f>
        <v>0</v>
      </c>
      <c r="H30" s="9">
        <v>0</v>
      </c>
      <c r="I30" s="14"/>
      <c r="J30" s="65">
        <f>G30*1.02</f>
        <v>0</v>
      </c>
      <c r="K30" s="60"/>
      <c r="L30" s="23"/>
      <c r="M30" s="66">
        <f t="shared" ref="M30:M32" si="4">J30*1.02</f>
        <v>0</v>
      </c>
      <c r="N30" s="60"/>
      <c r="O30" s="162"/>
      <c r="P30" s="66">
        <f t="shared" ref="P30:P32" si="5">M30*1.02</f>
        <v>0</v>
      </c>
      <c r="Q30" s="60"/>
      <c r="R30" s="23"/>
      <c r="S30" s="179"/>
      <c r="T30" s="178"/>
    </row>
    <row r="31" spans="1:20" ht="13.5" customHeight="1" x14ac:dyDescent="0.2">
      <c r="A31" s="44"/>
      <c r="B31" s="16"/>
      <c r="C31" s="33"/>
      <c r="D31" s="7"/>
      <c r="E31" s="69"/>
      <c r="F31" s="17"/>
      <c r="G31" s="64">
        <f>C31*E31</f>
        <v>0</v>
      </c>
      <c r="H31" s="9">
        <v>0</v>
      </c>
      <c r="I31" s="17"/>
      <c r="J31" s="65">
        <f>G31*1.02</f>
        <v>0</v>
      </c>
      <c r="K31" s="60"/>
      <c r="L31" s="23"/>
      <c r="M31" s="66">
        <f t="shared" si="4"/>
        <v>0</v>
      </c>
      <c r="N31" s="60"/>
      <c r="O31" s="162"/>
      <c r="P31" s="66">
        <f t="shared" si="5"/>
        <v>0</v>
      </c>
      <c r="Q31" s="60"/>
      <c r="R31" s="23"/>
      <c r="S31" s="179"/>
      <c r="T31" s="178"/>
    </row>
    <row r="32" spans="1:20" s="21" customFormat="1" x14ac:dyDescent="0.2">
      <c r="A32" s="45"/>
      <c r="B32" s="16"/>
      <c r="C32" s="33"/>
      <c r="D32" s="7"/>
      <c r="E32" s="69"/>
      <c r="F32" s="17"/>
      <c r="G32" s="68">
        <f>C32*E32</f>
        <v>0</v>
      </c>
      <c r="H32" s="18">
        <v>0</v>
      </c>
      <c r="I32" s="17"/>
      <c r="J32" s="65">
        <f>G32*1.02</f>
        <v>0</v>
      </c>
      <c r="K32" s="60"/>
      <c r="L32" s="23"/>
      <c r="M32" s="66">
        <f t="shared" si="4"/>
        <v>0</v>
      </c>
      <c r="N32" s="60"/>
      <c r="O32" s="162"/>
      <c r="P32" s="66">
        <f t="shared" si="5"/>
        <v>0</v>
      </c>
      <c r="Q32" s="60"/>
      <c r="R32" s="23"/>
      <c r="S32" s="179"/>
      <c r="T32" s="178"/>
    </row>
    <row r="33" spans="1:20" s="21" customFormat="1" x14ac:dyDescent="0.2">
      <c r="A33" s="197" t="s">
        <v>8</v>
      </c>
      <c r="B33" s="198"/>
      <c r="C33" s="19"/>
      <c r="D33" s="19"/>
      <c r="E33" s="19"/>
      <c r="F33" s="19"/>
      <c r="G33" s="67">
        <f>SUM(G30:G32)</f>
        <v>0</v>
      </c>
      <c r="H33" s="20">
        <f>SUM(H30:H32)</f>
        <v>0</v>
      </c>
      <c r="I33" s="19"/>
      <c r="J33" s="67">
        <f>SUM(J30:J32)</f>
        <v>0</v>
      </c>
      <c r="K33" s="20">
        <f>SUM(K30:K32)</f>
        <v>0</v>
      </c>
      <c r="L33" s="19"/>
      <c r="M33" s="67">
        <f>SUM(M30:M32)</f>
        <v>0</v>
      </c>
      <c r="N33" s="20">
        <f>SUM(N30:N32)</f>
        <v>0</v>
      </c>
      <c r="O33" s="164"/>
      <c r="P33" s="67">
        <f>SUM(P30:P32)</f>
        <v>0</v>
      </c>
      <c r="Q33" s="20">
        <f>SUM(Q30:Q32)</f>
        <v>0</v>
      </c>
      <c r="R33" s="19"/>
      <c r="S33" s="180"/>
      <c r="T33" s="177"/>
    </row>
    <row r="34" spans="1:20" s="21" customFormat="1" x14ac:dyDescent="0.2">
      <c r="A34" s="79" t="s">
        <v>84</v>
      </c>
      <c r="B34" s="80"/>
      <c r="C34" s="19"/>
      <c r="D34" s="19"/>
      <c r="E34" s="19"/>
      <c r="F34" s="19"/>
      <c r="G34" s="67">
        <f>(D30+D31+D32)*H11</f>
        <v>0</v>
      </c>
      <c r="H34" s="20"/>
      <c r="I34" s="19"/>
      <c r="J34" s="67">
        <f>(D30+D31+D32)*H11</f>
        <v>0</v>
      </c>
      <c r="K34" s="20"/>
      <c r="L34" s="19"/>
      <c r="M34" s="67">
        <f>(D30+D31+D32)*H11</f>
        <v>0</v>
      </c>
      <c r="N34" s="20"/>
      <c r="O34" s="164"/>
      <c r="P34" s="67">
        <f>(D30+D31+D32)*H11</f>
        <v>0</v>
      </c>
      <c r="Q34" s="20"/>
      <c r="R34" s="19"/>
      <c r="S34" s="180"/>
      <c r="T34" s="177"/>
    </row>
    <row r="35" spans="1:20" s="21" customFormat="1" x14ac:dyDescent="0.2">
      <c r="A35" s="197" t="s">
        <v>9</v>
      </c>
      <c r="B35" s="198"/>
      <c r="C35" s="55"/>
      <c r="D35" s="56"/>
      <c r="E35" s="56"/>
      <c r="F35" s="19"/>
      <c r="G35" s="67">
        <f>G33*H10</f>
        <v>0</v>
      </c>
      <c r="H35" s="20">
        <f>(H33*$C$16)</f>
        <v>0</v>
      </c>
      <c r="I35" s="19"/>
      <c r="J35" s="67">
        <f>J33*H10</f>
        <v>0</v>
      </c>
      <c r="K35" s="20">
        <f>(K33*$C$16)</f>
        <v>0</v>
      </c>
      <c r="L35" s="19"/>
      <c r="M35" s="67">
        <f>M33*H10</f>
        <v>0</v>
      </c>
      <c r="N35" s="20">
        <f>(N33*$C$16)</f>
        <v>0</v>
      </c>
      <c r="O35" s="164"/>
      <c r="P35" s="67">
        <f>P33*H10</f>
        <v>0</v>
      </c>
      <c r="Q35" s="20">
        <f>(Q33*$C$16)</f>
        <v>0</v>
      </c>
      <c r="R35" s="19"/>
      <c r="S35" s="180"/>
      <c r="T35" s="177"/>
    </row>
    <row r="36" spans="1:20" x14ac:dyDescent="0.2">
      <c r="A36" s="197" t="s">
        <v>10</v>
      </c>
      <c r="B36" s="198"/>
      <c r="C36" s="19"/>
      <c r="D36" s="19"/>
      <c r="E36" s="19"/>
      <c r="F36" s="19"/>
      <c r="G36" s="67">
        <f>SUM(G33:G35)</f>
        <v>0</v>
      </c>
      <c r="H36" s="20">
        <f>SUM(H33:H35)</f>
        <v>0</v>
      </c>
      <c r="I36" s="19"/>
      <c r="J36" s="67">
        <f>SUM(J33:J35)</f>
        <v>0</v>
      </c>
      <c r="K36" s="20">
        <f>SUM(K33:K35)</f>
        <v>0</v>
      </c>
      <c r="L36" s="19"/>
      <c r="M36" s="67">
        <f>SUM(M33:M35)</f>
        <v>0</v>
      </c>
      <c r="N36" s="20">
        <f>SUM(N33:N35)</f>
        <v>0</v>
      </c>
      <c r="O36" s="164"/>
      <c r="P36" s="67">
        <f>SUM(P33:P35)</f>
        <v>0</v>
      </c>
      <c r="Q36" s="20">
        <f>SUM(Q33:Q35)</f>
        <v>0</v>
      </c>
      <c r="R36" s="19"/>
      <c r="S36" s="180"/>
      <c r="T36" s="177"/>
    </row>
    <row r="37" spans="1:20" ht="15" x14ac:dyDescent="0.25">
      <c r="A37" s="41" t="s">
        <v>46</v>
      </c>
      <c r="B37" s="12"/>
      <c r="C37" s="12" t="s">
        <v>16</v>
      </c>
      <c r="D37" s="34" t="s">
        <v>32</v>
      </c>
      <c r="E37" s="12" t="s">
        <v>17</v>
      </c>
      <c r="F37" s="34"/>
      <c r="G37" s="218" t="s">
        <v>6</v>
      </c>
      <c r="H37" s="218"/>
      <c r="I37" s="34"/>
      <c r="J37" s="188" t="s">
        <v>7</v>
      </c>
      <c r="K37" s="188"/>
      <c r="L37" s="34"/>
      <c r="M37" s="188" t="s">
        <v>80</v>
      </c>
      <c r="N37" s="188"/>
      <c r="O37" s="78"/>
      <c r="P37" s="188" t="s">
        <v>83</v>
      </c>
      <c r="Q37" s="188"/>
      <c r="R37" s="34"/>
      <c r="S37" s="243"/>
      <c r="T37" s="243"/>
    </row>
    <row r="38" spans="1:20" x14ac:dyDescent="0.2">
      <c r="A38" s="49"/>
      <c r="C38" s="8"/>
      <c r="D38" s="51"/>
      <c r="E38" s="32"/>
      <c r="F38" s="14"/>
      <c r="G38" s="64">
        <f>(4.1*D38)*(C38*E38)</f>
        <v>0</v>
      </c>
      <c r="H38" s="9">
        <v>0</v>
      </c>
      <c r="I38" s="14"/>
      <c r="J38" s="65">
        <f>G38*1.02</f>
        <v>0</v>
      </c>
      <c r="K38" s="60"/>
      <c r="L38" s="23"/>
      <c r="M38" s="66">
        <f t="shared" ref="M38:M40" si="6">J38*1.02</f>
        <v>0</v>
      </c>
      <c r="N38" s="60"/>
      <c r="O38" s="162"/>
      <c r="P38" s="66">
        <f t="shared" ref="P38:P40" si="7">M38*1.02</f>
        <v>0</v>
      </c>
      <c r="Q38" s="60"/>
      <c r="R38" s="23"/>
      <c r="S38" s="179"/>
      <c r="T38" s="178"/>
    </row>
    <row r="39" spans="1:20" x14ac:dyDescent="0.2">
      <c r="A39" s="42"/>
      <c r="B39" s="16"/>
      <c r="C39" s="8"/>
      <c r="D39" s="51"/>
      <c r="E39" s="32"/>
      <c r="F39" s="17"/>
      <c r="G39" s="64">
        <f t="shared" ref="G39:G40" si="8">(4.1*D39)*(C39*E39)</f>
        <v>0</v>
      </c>
      <c r="H39" s="9">
        <v>0</v>
      </c>
      <c r="I39" s="17"/>
      <c r="J39" s="65">
        <f>G39*1.02</f>
        <v>0</v>
      </c>
      <c r="K39" s="60"/>
      <c r="L39" s="23"/>
      <c r="M39" s="66">
        <f t="shared" si="6"/>
        <v>0</v>
      </c>
      <c r="N39" s="60"/>
      <c r="O39" s="162"/>
      <c r="P39" s="66">
        <f t="shared" si="7"/>
        <v>0</v>
      </c>
      <c r="Q39" s="60"/>
      <c r="R39" s="23"/>
      <c r="S39" s="179"/>
      <c r="T39" s="178"/>
    </row>
    <row r="40" spans="1:20" s="21" customFormat="1" x14ac:dyDescent="0.2">
      <c r="A40" s="43"/>
      <c r="B40" s="16"/>
      <c r="C40" s="8"/>
      <c r="D40" s="51"/>
      <c r="E40" s="32"/>
      <c r="F40" s="17"/>
      <c r="G40" s="64">
        <f t="shared" si="8"/>
        <v>0</v>
      </c>
      <c r="H40" s="18">
        <v>0</v>
      </c>
      <c r="I40" s="17"/>
      <c r="J40" s="65">
        <f>G40*1.02</f>
        <v>0</v>
      </c>
      <c r="K40" s="60"/>
      <c r="L40" s="23"/>
      <c r="M40" s="66">
        <f t="shared" si="6"/>
        <v>0</v>
      </c>
      <c r="N40" s="60"/>
      <c r="O40" s="162"/>
      <c r="P40" s="66">
        <f t="shared" si="7"/>
        <v>0</v>
      </c>
      <c r="Q40" s="60"/>
      <c r="R40" s="23"/>
      <c r="S40" s="179"/>
      <c r="T40" s="178"/>
    </row>
    <row r="41" spans="1:20" s="21" customFormat="1" x14ac:dyDescent="0.2">
      <c r="A41" s="197" t="s">
        <v>8</v>
      </c>
      <c r="B41" s="198"/>
      <c r="C41" s="19"/>
      <c r="D41" s="19"/>
      <c r="E41" s="19"/>
      <c r="F41" s="19"/>
      <c r="G41" s="67">
        <f>SUM(G38:G40)</f>
        <v>0</v>
      </c>
      <c r="H41" s="22">
        <f>SUM(H38:H40)</f>
        <v>0</v>
      </c>
      <c r="I41" s="19"/>
      <c r="J41" s="67">
        <f>SUM(J38:J40)</f>
        <v>0</v>
      </c>
      <c r="K41" s="22">
        <f>SUM(K38:K40)</f>
        <v>0</v>
      </c>
      <c r="L41" s="19"/>
      <c r="M41" s="67">
        <f>SUM(M38:M40)</f>
        <v>0</v>
      </c>
      <c r="N41" s="22">
        <f>SUM(N38:N40)</f>
        <v>0</v>
      </c>
      <c r="O41" s="165"/>
      <c r="P41" s="67">
        <f>SUM(P38:P40)</f>
        <v>0</v>
      </c>
      <c r="Q41" s="22">
        <f>SUM(Q38:Q40)</f>
        <v>0</v>
      </c>
      <c r="R41" s="19"/>
      <c r="S41" s="180"/>
      <c r="T41" s="154"/>
    </row>
    <row r="42" spans="1:20" s="21" customFormat="1" x14ac:dyDescent="0.2">
      <c r="A42" s="197" t="s">
        <v>9</v>
      </c>
      <c r="B42" s="198"/>
      <c r="C42" s="19"/>
      <c r="D42" s="19"/>
      <c r="E42" s="19"/>
      <c r="F42" s="19"/>
      <c r="G42" s="67">
        <f>G41*H14</f>
        <v>0</v>
      </c>
      <c r="H42" s="20">
        <f>(H41*$H$14)</f>
        <v>0</v>
      </c>
      <c r="I42" s="19"/>
      <c r="J42" s="67">
        <f>J41*H14</f>
        <v>0</v>
      </c>
      <c r="K42" s="20">
        <f>(K41*$H$14)</f>
        <v>0</v>
      </c>
      <c r="L42" s="19"/>
      <c r="M42" s="67">
        <f>M41*H14</f>
        <v>0</v>
      </c>
      <c r="N42" s="20">
        <f>(N41*$H$14)</f>
        <v>0</v>
      </c>
      <c r="O42" s="164"/>
      <c r="P42" s="67">
        <f>P41*H14</f>
        <v>0</v>
      </c>
      <c r="Q42" s="20">
        <f>(Q41*$H$14)</f>
        <v>0</v>
      </c>
      <c r="R42" s="19"/>
      <c r="S42" s="180"/>
      <c r="T42" s="177"/>
    </row>
    <row r="43" spans="1:20" x14ac:dyDescent="0.2">
      <c r="A43" s="197" t="s">
        <v>86</v>
      </c>
      <c r="B43" s="198"/>
      <c r="C43" s="19"/>
      <c r="D43" s="19"/>
      <c r="E43" s="19"/>
      <c r="F43" s="19"/>
      <c r="G43" s="67">
        <f>SUM(G41:G42)</f>
        <v>0</v>
      </c>
      <c r="H43" s="20">
        <f>SUM(H41:H42)</f>
        <v>0</v>
      </c>
      <c r="I43" s="19"/>
      <c r="J43" s="67">
        <f>SUM(J41:J42)</f>
        <v>0</v>
      </c>
      <c r="K43" s="20">
        <f>SUM(K41:K42)</f>
        <v>0</v>
      </c>
      <c r="L43" s="19"/>
      <c r="M43" s="67">
        <f>SUM(M41:M42)</f>
        <v>0</v>
      </c>
      <c r="N43" s="20">
        <f>SUM(N41:N42)</f>
        <v>0</v>
      </c>
      <c r="O43" s="164"/>
      <c r="P43" s="67">
        <f>SUM(P41:P42)</f>
        <v>0</v>
      </c>
      <c r="Q43" s="20">
        <f>SUM(Q41:Q42)</f>
        <v>0</v>
      </c>
      <c r="R43" s="19"/>
      <c r="S43" s="180"/>
      <c r="T43" s="177"/>
    </row>
    <row r="44" spans="1:20" ht="15" x14ac:dyDescent="0.25">
      <c r="A44" s="41" t="s">
        <v>47</v>
      </c>
      <c r="B44" s="50"/>
      <c r="C44" s="50" t="s">
        <v>16</v>
      </c>
      <c r="D44" s="34" t="s">
        <v>32</v>
      </c>
      <c r="E44" s="50" t="s">
        <v>17</v>
      </c>
      <c r="F44" s="34"/>
      <c r="G44" s="218" t="s">
        <v>6</v>
      </c>
      <c r="H44" s="218"/>
      <c r="I44" s="34"/>
      <c r="J44" s="188" t="s">
        <v>7</v>
      </c>
      <c r="K44" s="188"/>
      <c r="L44" s="34"/>
      <c r="M44" s="188" t="s">
        <v>80</v>
      </c>
      <c r="N44" s="188"/>
      <c r="O44" s="78"/>
      <c r="P44" s="188" t="s">
        <v>83</v>
      </c>
      <c r="Q44" s="188"/>
      <c r="R44" s="34"/>
      <c r="S44" s="243"/>
      <c r="T44" s="243"/>
    </row>
    <row r="45" spans="1:20" x14ac:dyDescent="0.2">
      <c r="A45" s="49"/>
      <c r="C45" s="8"/>
      <c r="D45" s="51"/>
      <c r="E45" s="32"/>
      <c r="F45" s="14"/>
      <c r="G45" s="64">
        <f>(4.1*D45)*(C45*E45)</f>
        <v>0</v>
      </c>
      <c r="H45" s="9">
        <v>0</v>
      </c>
      <c r="I45" s="14"/>
      <c r="J45" s="65">
        <f>G45*1.02</f>
        <v>0</v>
      </c>
      <c r="K45" s="9">
        <v>0</v>
      </c>
      <c r="L45" s="14"/>
      <c r="M45" s="65">
        <f>J45*1.02</f>
        <v>0</v>
      </c>
      <c r="N45" s="9">
        <v>0</v>
      </c>
      <c r="O45" s="166"/>
      <c r="P45" s="65">
        <f>M45*1.02</f>
        <v>0</v>
      </c>
      <c r="Q45" s="9">
        <v>0</v>
      </c>
      <c r="R45" s="14"/>
      <c r="S45" s="179"/>
      <c r="T45" s="178"/>
    </row>
    <row r="46" spans="1:20" x14ac:dyDescent="0.2">
      <c r="A46" s="42"/>
      <c r="B46" s="16"/>
      <c r="C46" s="8"/>
      <c r="D46" s="51"/>
      <c r="E46" s="32"/>
      <c r="F46" s="17"/>
      <c r="G46" s="64">
        <f t="shared" ref="G46:G47" si="9">(4.1*D46)*(C46*E46)</f>
        <v>0</v>
      </c>
      <c r="H46" s="9">
        <v>0</v>
      </c>
      <c r="I46" s="17"/>
      <c r="J46" s="65">
        <f t="shared" ref="J46:J47" si="10">G46+(G46*C11)</f>
        <v>0</v>
      </c>
      <c r="K46" s="9">
        <v>0</v>
      </c>
      <c r="L46" s="14"/>
      <c r="M46" s="65">
        <f t="shared" ref="M46:M47" si="11">J46*1.02</f>
        <v>0</v>
      </c>
      <c r="N46" s="9">
        <v>0</v>
      </c>
      <c r="O46" s="166"/>
      <c r="P46" s="65">
        <f t="shared" ref="P46:P47" si="12">M46*1.02</f>
        <v>0</v>
      </c>
      <c r="Q46" s="9">
        <v>0</v>
      </c>
      <c r="R46" s="14"/>
      <c r="S46" s="179"/>
      <c r="T46" s="178"/>
    </row>
    <row r="47" spans="1:20" s="21" customFormat="1" x14ac:dyDescent="0.2">
      <c r="A47" s="43"/>
      <c r="B47" s="16"/>
      <c r="C47" s="8"/>
      <c r="D47" s="51"/>
      <c r="E47" s="32"/>
      <c r="F47" s="17"/>
      <c r="G47" s="64">
        <f t="shared" si="9"/>
        <v>0</v>
      </c>
      <c r="H47" s="18">
        <v>0</v>
      </c>
      <c r="I47" s="17"/>
      <c r="J47" s="65">
        <f t="shared" si="10"/>
        <v>0</v>
      </c>
      <c r="K47" s="9">
        <v>0</v>
      </c>
      <c r="L47" s="14"/>
      <c r="M47" s="65">
        <f t="shared" si="11"/>
        <v>0</v>
      </c>
      <c r="N47" s="9">
        <v>0</v>
      </c>
      <c r="O47" s="166"/>
      <c r="P47" s="65">
        <f t="shared" si="12"/>
        <v>0</v>
      </c>
      <c r="Q47" s="9">
        <v>0</v>
      </c>
      <c r="R47" s="14"/>
      <c r="S47" s="179"/>
      <c r="T47" s="178"/>
    </row>
    <row r="48" spans="1:20" s="21" customFormat="1" x14ac:dyDescent="0.2">
      <c r="A48" s="197" t="s">
        <v>8</v>
      </c>
      <c r="B48" s="198"/>
      <c r="C48" s="19"/>
      <c r="D48" s="19"/>
      <c r="E48" s="19"/>
      <c r="F48" s="19"/>
      <c r="G48" s="22">
        <f>SUM(G45:G47)</f>
        <v>0</v>
      </c>
      <c r="H48" s="22">
        <f>SUM(H45:H47)</f>
        <v>0</v>
      </c>
      <c r="I48" s="19"/>
      <c r="J48" s="67">
        <f>SUM(J45:J47)</f>
        <v>0</v>
      </c>
      <c r="K48" s="22">
        <f>SUM(K45:K47)</f>
        <v>0</v>
      </c>
      <c r="L48" s="19"/>
      <c r="M48" s="67">
        <f>SUM(M45:M47)</f>
        <v>0</v>
      </c>
      <c r="N48" s="22">
        <f>SUM(N45:N47)</f>
        <v>0</v>
      </c>
      <c r="O48" s="165"/>
      <c r="P48" s="67">
        <f>SUM(P45:P47)</f>
        <v>0</v>
      </c>
      <c r="Q48" s="22">
        <f>SUM(Q45:Q47)</f>
        <v>0</v>
      </c>
      <c r="R48" s="19"/>
      <c r="S48" s="180"/>
      <c r="T48" s="154"/>
    </row>
    <row r="49" spans="1:20" s="21" customFormat="1" x14ac:dyDescent="0.2">
      <c r="A49" s="79" t="s">
        <v>84</v>
      </c>
      <c r="B49" s="80"/>
      <c r="C49" s="19"/>
      <c r="D49" s="19"/>
      <c r="E49" s="19"/>
      <c r="F49" s="19"/>
      <c r="G49" s="22">
        <f>(D45+D46+D47)*H13</f>
        <v>0</v>
      </c>
      <c r="H49" s="22"/>
      <c r="I49" s="19"/>
      <c r="J49" s="67">
        <f>(D45+D46+D47)*H13</f>
        <v>0</v>
      </c>
      <c r="K49" s="22"/>
      <c r="L49" s="19"/>
      <c r="M49" s="67">
        <f>(D45+D47+D46)*H13</f>
        <v>0</v>
      </c>
      <c r="N49" s="22"/>
      <c r="O49" s="165"/>
      <c r="P49" s="67">
        <f>(D45+D46+D47)*H13</f>
        <v>0</v>
      </c>
      <c r="Q49" s="22"/>
      <c r="R49" s="19"/>
      <c r="S49" s="180"/>
      <c r="T49" s="154"/>
    </row>
    <row r="50" spans="1:20" s="21" customFormat="1" x14ac:dyDescent="0.2">
      <c r="A50" s="197" t="s">
        <v>9</v>
      </c>
      <c r="B50" s="198"/>
      <c r="C50" s="19"/>
      <c r="D50" s="19"/>
      <c r="E50" s="19"/>
      <c r="F50" s="19"/>
      <c r="G50" s="20">
        <f>G48*H12</f>
        <v>0</v>
      </c>
      <c r="H50" s="20"/>
      <c r="I50" s="19"/>
      <c r="J50" s="20">
        <f>J48*H12</f>
        <v>0</v>
      </c>
      <c r="K50" s="20">
        <f>(K48*$H$14)</f>
        <v>0</v>
      </c>
      <c r="L50" s="19"/>
      <c r="M50" s="20">
        <f>M48*H12</f>
        <v>0</v>
      </c>
      <c r="N50" s="20">
        <f>(N48*$H$14)</f>
        <v>0</v>
      </c>
      <c r="O50" s="164"/>
      <c r="P50" s="20">
        <f>P48*H12</f>
        <v>0</v>
      </c>
      <c r="Q50" s="20">
        <f>(Q48*$H$14)</f>
        <v>0</v>
      </c>
      <c r="R50" s="19"/>
      <c r="S50" s="177"/>
      <c r="T50" s="177"/>
    </row>
    <row r="51" spans="1:20" x14ac:dyDescent="0.2">
      <c r="A51" s="197" t="s">
        <v>31</v>
      </c>
      <c r="B51" s="198"/>
      <c r="C51" s="19"/>
      <c r="D51" s="19"/>
      <c r="E51" s="19"/>
      <c r="F51" s="19"/>
      <c r="G51" s="153">
        <f>G48+G49+G50</f>
        <v>0</v>
      </c>
      <c r="H51" s="20">
        <f>SUM(H48:H50)</f>
        <v>0</v>
      </c>
      <c r="I51" s="19"/>
      <c r="J51" s="153">
        <f>J48+J49+J50</f>
        <v>0</v>
      </c>
      <c r="K51" s="20">
        <f>SUM(K48:K50)</f>
        <v>0</v>
      </c>
      <c r="L51" s="19"/>
      <c r="M51" s="153">
        <f>M48+M49+M50</f>
        <v>0</v>
      </c>
      <c r="N51" s="20">
        <f>SUM(N48:N50)</f>
        <v>0</v>
      </c>
      <c r="O51" s="164"/>
      <c r="P51" s="153">
        <f>P48+P49+P50</f>
        <v>0</v>
      </c>
      <c r="Q51" s="20">
        <f>SUM(Q48:Q50)</f>
        <v>0</v>
      </c>
      <c r="R51" s="19"/>
      <c r="S51" s="181"/>
      <c r="T51" s="177"/>
    </row>
    <row r="52" spans="1:20" ht="15" x14ac:dyDescent="0.25">
      <c r="A52" s="41" t="s">
        <v>48</v>
      </c>
      <c r="B52" s="50"/>
      <c r="C52" s="50" t="s">
        <v>16</v>
      </c>
      <c r="D52" s="34" t="s">
        <v>32</v>
      </c>
      <c r="E52" s="50" t="s">
        <v>17</v>
      </c>
      <c r="F52" s="34"/>
      <c r="G52" s="218" t="s">
        <v>6</v>
      </c>
      <c r="H52" s="218"/>
      <c r="I52" s="34"/>
      <c r="J52" s="188" t="s">
        <v>7</v>
      </c>
      <c r="K52" s="188"/>
      <c r="L52" s="34"/>
      <c r="M52" s="188" t="s">
        <v>80</v>
      </c>
      <c r="N52" s="188"/>
      <c r="O52" s="78"/>
      <c r="P52" s="188" t="s">
        <v>83</v>
      </c>
      <c r="Q52" s="188"/>
      <c r="R52" s="34"/>
      <c r="S52" s="243"/>
      <c r="T52" s="243"/>
    </row>
    <row r="53" spans="1:20" x14ac:dyDescent="0.2">
      <c r="A53" s="49"/>
      <c r="C53" s="8"/>
      <c r="D53" s="51"/>
      <c r="E53" s="32"/>
      <c r="F53" s="14"/>
      <c r="G53" s="64">
        <f>(4.1*D53)*(C53*E53)</f>
        <v>0</v>
      </c>
      <c r="H53" s="9">
        <v>0</v>
      </c>
      <c r="I53" s="14"/>
      <c r="J53" s="65">
        <f>G53*1.02</f>
        <v>0</v>
      </c>
      <c r="K53" s="9">
        <v>0</v>
      </c>
      <c r="L53" s="14"/>
      <c r="M53" s="65">
        <f>J53*1.02</f>
        <v>0</v>
      </c>
      <c r="N53" s="9">
        <v>0</v>
      </c>
      <c r="O53" s="166"/>
      <c r="P53" s="65">
        <f>M53*1.02</f>
        <v>0</v>
      </c>
      <c r="Q53" s="9">
        <v>0</v>
      </c>
      <c r="R53" s="14"/>
      <c r="S53" s="179"/>
      <c r="T53" s="178"/>
    </row>
    <row r="54" spans="1:20" x14ac:dyDescent="0.2">
      <c r="A54" s="42"/>
      <c r="B54" s="16"/>
      <c r="C54" s="8"/>
      <c r="D54" s="51"/>
      <c r="E54" s="32"/>
      <c r="F54" s="17"/>
      <c r="G54" s="64">
        <f t="shared" ref="G54:G55" si="13">(4.1*D54)*(C54*E54)</f>
        <v>0</v>
      </c>
      <c r="H54" s="9">
        <v>0</v>
      </c>
      <c r="I54" s="14"/>
      <c r="J54" s="65">
        <f t="shared" ref="J54:J55" si="14">G54*1.02</f>
        <v>0</v>
      </c>
      <c r="K54" s="9">
        <v>0</v>
      </c>
      <c r="L54" s="14"/>
      <c r="M54" s="65">
        <f t="shared" ref="M54:M55" si="15">J54*1.02</f>
        <v>0</v>
      </c>
      <c r="N54" s="9">
        <v>0</v>
      </c>
      <c r="O54" s="166"/>
      <c r="P54" s="65">
        <f t="shared" ref="P54:P55" si="16">M54*1.02</f>
        <v>0</v>
      </c>
      <c r="Q54" s="9">
        <v>0</v>
      </c>
      <c r="R54" s="14"/>
      <c r="S54" s="179"/>
      <c r="T54" s="178"/>
    </row>
    <row r="55" spans="1:20" s="21" customFormat="1" x14ac:dyDescent="0.2">
      <c r="A55" s="43"/>
      <c r="B55" s="16"/>
      <c r="C55" s="8"/>
      <c r="D55" s="51"/>
      <c r="E55" s="32"/>
      <c r="F55" s="17"/>
      <c r="G55" s="64">
        <f t="shared" si="13"/>
        <v>0</v>
      </c>
      <c r="H55" s="9">
        <v>0</v>
      </c>
      <c r="I55" s="14"/>
      <c r="J55" s="65">
        <f t="shared" si="14"/>
        <v>0</v>
      </c>
      <c r="K55" s="9">
        <v>0</v>
      </c>
      <c r="L55" s="14"/>
      <c r="M55" s="65">
        <f t="shared" si="15"/>
        <v>0</v>
      </c>
      <c r="N55" s="9">
        <v>0</v>
      </c>
      <c r="O55" s="166"/>
      <c r="P55" s="65">
        <f t="shared" si="16"/>
        <v>0</v>
      </c>
      <c r="Q55" s="9">
        <v>0</v>
      </c>
      <c r="R55" s="14"/>
      <c r="S55" s="179"/>
      <c r="T55" s="178"/>
    </row>
    <row r="56" spans="1:20" s="21" customFormat="1" x14ac:dyDescent="0.2">
      <c r="A56" s="197" t="s">
        <v>8</v>
      </c>
      <c r="B56" s="198"/>
      <c r="C56" s="19"/>
      <c r="D56" s="19"/>
      <c r="E56" s="19"/>
      <c r="F56" s="19"/>
      <c r="G56" s="22">
        <f>SUM(G53:G55)</f>
        <v>0</v>
      </c>
      <c r="H56" s="22">
        <f>SUM(H53:H55)</f>
        <v>0</v>
      </c>
      <c r="I56" s="19"/>
      <c r="J56" s="22">
        <f>SUM(J53:J55)</f>
        <v>0</v>
      </c>
      <c r="K56" s="22">
        <f>SUM(K53:K55)</f>
        <v>0</v>
      </c>
      <c r="L56" s="19"/>
      <c r="M56" s="22">
        <f>SUM(M53:M55)</f>
        <v>0</v>
      </c>
      <c r="N56" s="22">
        <f>SUM(N53:N55)</f>
        <v>0</v>
      </c>
      <c r="O56" s="165"/>
      <c r="P56" s="22">
        <f>SUM(P53:P55)</f>
        <v>0</v>
      </c>
      <c r="Q56" s="22">
        <f>SUM(Q53:Q55)</f>
        <v>0</v>
      </c>
      <c r="R56" s="19"/>
      <c r="S56" s="154"/>
      <c r="T56" s="154"/>
    </row>
    <row r="57" spans="1:20" s="21" customFormat="1" x14ac:dyDescent="0.2">
      <c r="A57" s="197" t="s">
        <v>9</v>
      </c>
      <c r="B57" s="198"/>
      <c r="C57" s="19"/>
      <c r="D57" s="19"/>
      <c r="E57" s="19"/>
      <c r="F57" s="19"/>
      <c r="G57" s="20">
        <f>G56*H12</f>
        <v>0</v>
      </c>
      <c r="H57" s="20"/>
      <c r="I57" s="19"/>
      <c r="J57" s="20">
        <f>J56*H12</f>
        <v>0</v>
      </c>
      <c r="K57" s="20">
        <f>(K56*$H$14)</f>
        <v>0</v>
      </c>
      <c r="L57" s="19"/>
      <c r="M57" s="20">
        <f>M56*H12</f>
        <v>0</v>
      </c>
      <c r="N57" s="20">
        <f>(N56*$H$14)</f>
        <v>0</v>
      </c>
      <c r="O57" s="164"/>
      <c r="P57" s="20">
        <f>P56*H15</f>
        <v>0</v>
      </c>
      <c r="Q57" s="20">
        <f>(Q56*$H$14)</f>
        <v>0</v>
      </c>
      <c r="R57" s="19"/>
      <c r="S57" s="177"/>
      <c r="T57" s="177"/>
    </row>
    <row r="58" spans="1:20" x14ac:dyDescent="0.2">
      <c r="A58" s="197" t="s">
        <v>31</v>
      </c>
      <c r="B58" s="198"/>
      <c r="C58" s="19"/>
      <c r="D58" s="19"/>
      <c r="E58" s="19"/>
      <c r="F58" s="19"/>
      <c r="G58" s="20">
        <f>SUM(G56:G57)</f>
        <v>0</v>
      </c>
      <c r="H58" s="20">
        <f>SUM(H56:H57)</f>
        <v>0</v>
      </c>
      <c r="I58" s="19"/>
      <c r="J58" s="20">
        <f>SUM(J56:J57)</f>
        <v>0</v>
      </c>
      <c r="K58" s="20">
        <f>SUM(K56:K57)</f>
        <v>0</v>
      </c>
      <c r="L58" s="19"/>
      <c r="M58" s="20">
        <f>SUM(M56:M57)</f>
        <v>0</v>
      </c>
      <c r="N58" s="20">
        <f>SUM(N56:N57)</f>
        <v>0</v>
      </c>
      <c r="O58" s="164"/>
      <c r="P58" s="20">
        <f>SUM(P56:P57)</f>
        <v>0</v>
      </c>
      <c r="Q58" s="20">
        <f>SUM(Q56:Q57)</f>
        <v>0</v>
      </c>
      <c r="R58" s="19"/>
      <c r="S58" s="177"/>
      <c r="T58" s="177"/>
    </row>
    <row r="59" spans="1:20" x14ac:dyDescent="0.2">
      <c r="A59" s="46"/>
      <c r="B59" s="31"/>
      <c r="C59" s="27"/>
      <c r="D59" s="19"/>
      <c r="E59" s="27"/>
      <c r="F59" s="19"/>
      <c r="G59" s="27"/>
      <c r="H59" s="27"/>
      <c r="I59" s="56"/>
      <c r="J59" s="27"/>
      <c r="K59" s="27"/>
      <c r="L59" s="56"/>
      <c r="M59" s="27"/>
      <c r="N59" s="27"/>
      <c r="O59" s="27"/>
      <c r="P59" s="27"/>
      <c r="Q59" s="27"/>
      <c r="R59" s="19"/>
      <c r="S59" s="154"/>
      <c r="T59" s="154"/>
    </row>
    <row r="60" spans="1:20" s="142" customFormat="1" x14ac:dyDescent="0.2">
      <c r="A60" s="155" t="s">
        <v>87</v>
      </c>
      <c r="B60" s="155"/>
      <c r="C60" s="156"/>
      <c r="D60" s="157"/>
      <c r="E60" s="156"/>
      <c r="F60" s="157"/>
      <c r="G60" s="156">
        <f>G56+G48+G41+G33+G25</f>
        <v>0</v>
      </c>
      <c r="H60" s="156"/>
      <c r="I60" s="56"/>
      <c r="J60" s="156">
        <f>J56+J48+J41+J33+J25</f>
        <v>0</v>
      </c>
      <c r="K60" s="156"/>
      <c r="L60" s="56"/>
      <c r="M60" s="156">
        <f>M56+M48+M41+M33+M25</f>
        <v>0</v>
      </c>
      <c r="N60" s="156"/>
      <c r="O60" s="165"/>
      <c r="P60" s="156">
        <f>P56+P48+P41+P33+P25</f>
        <v>0</v>
      </c>
      <c r="Q60" s="156"/>
      <c r="R60" s="56"/>
      <c r="S60" s="154"/>
      <c r="T60" s="154"/>
    </row>
    <row r="61" spans="1:20" s="142" customFormat="1" x14ac:dyDescent="0.2">
      <c r="A61" s="155" t="s">
        <v>88</v>
      </c>
      <c r="B61" s="155"/>
      <c r="C61" s="156"/>
      <c r="D61" s="157"/>
      <c r="E61" s="156"/>
      <c r="F61" s="157"/>
      <c r="G61" s="156">
        <f>G57+G50+G49+G42+G35+G34+G27+G26</f>
        <v>0</v>
      </c>
      <c r="H61" s="156"/>
      <c r="I61" s="56"/>
      <c r="J61" s="156">
        <f>J57+J50+J49+J42+J35+J34+J27+J26</f>
        <v>0</v>
      </c>
      <c r="K61" s="156"/>
      <c r="L61" s="56"/>
      <c r="M61" s="156">
        <f>M57+M50+M49+M42+M35+M34+M27+M26</f>
        <v>0</v>
      </c>
      <c r="N61" s="156"/>
      <c r="O61" s="165"/>
      <c r="P61" s="156">
        <f>P57+P50+P49+P42+P35+P34+P27+P26</f>
        <v>0</v>
      </c>
      <c r="Q61" s="156"/>
      <c r="R61" s="56"/>
      <c r="S61" s="154"/>
      <c r="T61" s="154"/>
    </row>
    <row r="62" spans="1:20" s="142" customFormat="1" x14ac:dyDescent="0.2">
      <c r="A62" s="155" t="s">
        <v>89</v>
      </c>
      <c r="B62" s="155"/>
      <c r="C62" s="156"/>
      <c r="D62" s="157"/>
      <c r="E62" s="156"/>
      <c r="F62" s="157"/>
      <c r="G62" s="156">
        <f>G60+G61</f>
        <v>0</v>
      </c>
      <c r="H62" s="156"/>
      <c r="I62" s="56"/>
      <c r="J62" s="156">
        <f>J60+J61</f>
        <v>0</v>
      </c>
      <c r="K62" s="156"/>
      <c r="L62" s="56"/>
      <c r="M62" s="156">
        <f>M60+M61</f>
        <v>0</v>
      </c>
      <c r="N62" s="156"/>
      <c r="O62" s="165"/>
      <c r="P62" s="156">
        <f>P60+P61</f>
        <v>0</v>
      </c>
      <c r="Q62" s="156"/>
      <c r="R62" s="56"/>
      <c r="S62" s="154"/>
      <c r="T62" s="154"/>
    </row>
    <row r="63" spans="1:20" s="82" customFormat="1" ht="15.75" x14ac:dyDescent="0.2">
      <c r="A63" s="242" t="s">
        <v>11</v>
      </c>
      <c r="B63" s="242"/>
      <c r="C63" s="242"/>
      <c r="D63" s="242"/>
      <c r="E63" s="242"/>
      <c r="F63" s="242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03"/>
      <c r="T63" s="103"/>
    </row>
    <row r="64" spans="1:20" s="82" customFormat="1" ht="15.75" x14ac:dyDescent="0.2">
      <c r="A64" s="83" t="s">
        <v>50</v>
      </c>
      <c r="B64" s="83"/>
      <c r="C64" s="84"/>
      <c r="D64" s="84"/>
      <c r="E64" s="84"/>
      <c r="F64" s="85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103"/>
      <c r="T64" s="103"/>
    </row>
    <row r="65" spans="1:23" s="82" customFormat="1" ht="15.75" x14ac:dyDescent="0.2">
      <c r="A65" s="207"/>
      <c r="B65" s="207"/>
      <c r="C65" s="207"/>
      <c r="D65" s="207"/>
      <c r="E65" s="207"/>
      <c r="F65" s="207"/>
      <c r="G65" s="86"/>
      <c r="H65" s="86">
        <v>0</v>
      </c>
      <c r="I65" s="132">
        <v>0</v>
      </c>
      <c r="J65" s="86">
        <v>0</v>
      </c>
      <c r="K65" s="86">
        <v>0</v>
      </c>
      <c r="L65" s="135"/>
      <c r="M65" s="86">
        <v>0</v>
      </c>
      <c r="N65" s="86">
        <v>0</v>
      </c>
      <c r="O65" s="158"/>
      <c r="P65" s="86">
        <v>0</v>
      </c>
      <c r="Q65" s="86">
        <v>0</v>
      </c>
      <c r="R65" s="135"/>
      <c r="S65" s="103"/>
      <c r="T65" s="103"/>
    </row>
    <row r="66" spans="1:23" s="82" customFormat="1" ht="15.75" x14ac:dyDescent="0.2">
      <c r="A66" s="207"/>
      <c r="B66" s="207"/>
      <c r="C66" s="207"/>
      <c r="D66" s="207"/>
      <c r="E66" s="207"/>
      <c r="F66" s="207"/>
      <c r="G66" s="86">
        <v>0</v>
      </c>
      <c r="H66" s="86">
        <v>0</v>
      </c>
      <c r="I66" s="132">
        <v>0</v>
      </c>
      <c r="J66" s="86">
        <v>0</v>
      </c>
      <c r="K66" s="86">
        <v>0</v>
      </c>
      <c r="L66" s="135"/>
      <c r="M66" s="86">
        <v>0</v>
      </c>
      <c r="N66" s="86">
        <v>0</v>
      </c>
      <c r="O66" s="158"/>
      <c r="P66" s="86">
        <v>0</v>
      </c>
      <c r="Q66" s="86">
        <v>0</v>
      </c>
      <c r="R66" s="135"/>
      <c r="S66" s="103"/>
      <c r="T66" s="103"/>
    </row>
    <row r="67" spans="1:23" s="82" customFormat="1" ht="15.75" x14ac:dyDescent="0.2">
      <c r="A67" s="207"/>
      <c r="B67" s="207"/>
      <c r="C67" s="207"/>
      <c r="D67" s="207"/>
      <c r="E67" s="207"/>
      <c r="F67" s="207"/>
      <c r="G67" s="86">
        <v>0</v>
      </c>
      <c r="H67" s="86">
        <v>0</v>
      </c>
      <c r="I67" s="132">
        <v>0</v>
      </c>
      <c r="J67" s="86">
        <v>0</v>
      </c>
      <c r="K67" s="86">
        <v>0</v>
      </c>
      <c r="L67" s="135"/>
      <c r="M67" s="86">
        <v>0</v>
      </c>
      <c r="N67" s="86">
        <v>0</v>
      </c>
      <c r="O67" s="158"/>
      <c r="P67" s="86">
        <v>0</v>
      </c>
      <c r="Q67" s="86">
        <v>0</v>
      </c>
      <c r="R67" s="135"/>
      <c r="S67" s="103"/>
      <c r="T67" s="103"/>
    </row>
    <row r="68" spans="1:23" s="82" customFormat="1" ht="15.75" x14ac:dyDescent="0.2">
      <c r="A68" s="210"/>
      <c r="B68" s="210"/>
      <c r="C68" s="210"/>
      <c r="D68" s="210"/>
      <c r="E68" s="210"/>
      <c r="F68" s="210"/>
      <c r="G68" s="86">
        <v>0</v>
      </c>
      <c r="H68" s="86">
        <v>0</v>
      </c>
      <c r="I68" s="132">
        <v>0</v>
      </c>
      <c r="J68" s="86">
        <v>0</v>
      </c>
      <c r="K68" s="86">
        <v>0</v>
      </c>
      <c r="L68" s="135"/>
      <c r="M68" s="86">
        <v>0</v>
      </c>
      <c r="N68" s="86">
        <v>0</v>
      </c>
      <c r="O68" s="158"/>
      <c r="P68" s="86">
        <v>0</v>
      </c>
      <c r="Q68" s="86">
        <v>0</v>
      </c>
      <c r="R68" s="135"/>
      <c r="S68" s="103"/>
      <c r="T68" s="103"/>
    </row>
    <row r="69" spans="1:23" s="82" customFormat="1" ht="16.5" thickBot="1" x14ac:dyDescent="0.25">
      <c r="A69" s="211"/>
      <c r="B69" s="211"/>
      <c r="C69" s="211"/>
      <c r="D69" s="211"/>
      <c r="E69" s="211"/>
      <c r="F69" s="211"/>
      <c r="G69" s="87">
        <v>0</v>
      </c>
      <c r="H69" s="87">
        <v>0</v>
      </c>
      <c r="I69" s="133">
        <v>0</v>
      </c>
      <c r="J69" s="87">
        <v>0</v>
      </c>
      <c r="K69" s="87">
        <v>0</v>
      </c>
      <c r="L69" s="136"/>
      <c r="M69" s="87">
        <v>0</v>
      </c>
      <c r="N69" s="87">
        <v>0</v>
      </c>
      <c r="O69" s="159"/>
      <c r="P69" s="87">
        <v>0</v>
      </c>
      <c r="Q69" s="87">
        <v>0</v>
      </c>
      <c r="R69" s="136"/>
      <c r="S69" s="103"/>
      <c r="T69" s="103"/>
    </row>
    <row r="70" spans="1:23" s="82" customFormat="1" ht="17.25" thickTop="1" thickBot="1" x14ac:dyDescent="0.25">
      <c r="A70" s="84"/>
      <c r="B70" s="88"/>
      <c r="C70" s="89" t="s">
        <v>51</v>
      </c>
      <c r="D70" s="89"/>
      <c r="E70" s="89"/>
      <c r="F70" s="120" t="s">
        <v>21</v>
      </c>
      <c r="G70" s="90">
        <f>SUM(G65:G69)</f>
        <v>0</v>
      </c>
      <c r="H70" s="90">
        <f>SUM(H65:H69)</f>
        <v>0</v>
      </c>
      <c r="I70" s="134">
        <f t="shared" ref="I70" si="17">SUM(I65:I69)</f>
        <v>0</v>
      </c>
      <c r="J70" s="90">
        <f>SUM(J65:J69)</f>
        <v>0</v>
      </c>
      <c r="K70" s="90">
        <f>SUM(K65:K69)</f>
        <v>0</v>
      </c>
      <c r="L70" s="137"/>
      <c r="M70" s="90">
        <f>SUM(M65:M69)</f>
        <v>0</v>
      </c>
      <c r="N70" s="90">
        <f>SUM(N65:N69)</f>
        <v>0</v>
      </c>
      <c r="O70" s="160"/>
      <c r="P70" s="90">
        <f>SUM(P65:P69)</f>
        <v>0</v>
      </c>
      <c r="Q70" s="90">
        <f>SUM(Q65:Q69)</f>
        <v>0</v>
      </c>
      <c r="R70" s="137"/>
      <c r="S70" s="129"/>
      <c r="T70" s="129"/>
      <c r="U70" s="138"/>
      <c r="V70" s="138"/>
      <c r="W70" s="138"/>
    </row>
    <row r="71" spans="1:23" s="82" customFormat="1" ht="5.25" customHeight="1" x14ac:dyDescent="0.2">
      <c r="A71" s="84"/>
      <c r="B71" s="88"/>
      <c r="C71" s="89"/>
      <c r="D71" s="89"/>
      <c r="E71" s="89"/>
      <c r="F71" s="91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103"/>
      <c r="T71" s="103"/>
      <c r="U71" s="138"/>
      <c r="V71" s="138"/>
      <c r="W71" s="138"/>
    </row>
    <row r="72" spans="1:23" s="82" customFormat="1" ht="15.75" x14ac:dyDescent="0.2">
      <c r="A72" s="199"/>
      <c r="B72" s="199"/>
      <c r="C72" s="199"/>
      <c r="D72" s="88"/>
      <c r="E72" s="88"/>
      <c r="F72" s="84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103"/>
      <c r="T72" s="103"/>
      <c r="U72" s="138"/>
      <c r="V72" s="138"/>
      <c r="W72" s="138"/>
    </row>
    <row r="73" spans="1:23" s="82" customFormat="1" ht="15.75" x14ac:dyDescent="0.2">
      <c r="A73" s="212" t="s">
        <v>19</v>
      </c>
      <c r="B73" s="212"/>
      <c r="C73" s="212"/>
      <c r="D73" s="212"/>
      <c r="E73" s="212"/>
      <c r="F73" s="212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03"/>
      <c r="T73" s="103"/>
      <c r="U73" s="138"/>
      <c r="V73" s="138"/>
      <c r="W73" s="138"/>
    </row>
    <row r="74" spans="1:23" s="82" customFormat="1" ht="15.75" x14ac:dyDescent="0.2">
      <c r="A74" s="213" t="s">
        <v>52</v>
      </c>
      <c r="B74" s="214"/>
      <c r="C74" s="214"/>
      <c r="D74" s="214"/>
      <c r="E74" s="214"/>
      <c r="F74" s="214"/>
      <c r="G74" s="86"/>
      <c r="H74" s="86">
        <v>0</v>
      </c>
      <c r="I74" s="132">
        <v>0</v>
      </c>
      <c r="J74" s="86">
        <v>0</v>
      </c>
      <c r="K74" s="86">
        <v>0</v>
      </c>
      <c r="L74" s="135"/>
      <c r="M74" s="86">
        <v>0</v>
      </c>
      <c r="N74" s="86">
        <v>0</v>
      </c>
      <c r="O74" s="158"/>
      <c r="P74" s="86">
        <v>0</v>
      </c>
      <c r="Q74" s="86">
        <v>0</v>
      </c>
      <c r="R74" s="135"/>
      <c r="S74" s="103"/>
      <c r="T74" s="103"/>
      <c r="U74" s="138"/>
      <c r="V74" s="138"/>
      <c r="W74" s="138"/>
    </row>
    <row r="75" spans="1:23" s="82" customFormat="1" ht="15.75" x14ac:dyDescent="0.2">
      <c r="A75" s="213" t="s">
        <v>53</v>
      </c>
      <c r="B75" s="214"/>
      <c r="C75" s="214"/>
      <c r="D75" s="214"/>
      <c r="E75" s="214"/>
      <c r="F75" s="214"/>
      <c r="G75" s="86">
        <v>0</v>
      </c>
      <c r="H75" s="86">
        <v>0</v>
      </c>
      <c r="I75" s="132">
        <v>0</v>
      </c>
      <c r="J75" s="86">
        <v>0</v>
      </c>
      <c r="K75" s="86">
        <v>0</v>
      </c>
      <c r="L75" s="135"/>
      <c r="M75" s="86">
        <v>0</v>
      </c>
      <c r="N75" s="86">
        <v>0</v>
      </c>
      <c r="O75" s="158"/>
      <c r="P75" s="86">
        <v>0</v>
      </c>
      <c r="Q75" s="86">
        <v>0</v>
      </c>
      <c r="R75" s="135"/>
      <c r="S75" s="103"/>
      <c r="T75" s="103"/>
      <c r="U75" s="138"/>
      <c r="V75" s="138"/>
      <c r="W75" s="138"/>
    </row>
    <row r="76" spans="1:23" s="82" customFormat="1" ht="16.5" thickBot="1" x14ac:dyDescent="0.25">
      <c r="A76" s="219" t="s">
        <v>24</v>
      </c>
      <c r="B76" s="220"/>
      <c r="C76" s="220"/>
      <c r="D76" s="220"/>
      <c r="E76" s="220"/>
      <c r="F76" s="220"/>
      <c r="G76" s="87">
        <v>0</v>
      </c>
      <c r="H76" s="87">
        <v>0</v>
      </c>
      <c r="I76" s="133">
        <v>0</v>
      </c>
      <c r="J76" s="87">
        <v>0</v>
      </c>
      <c r="K76" s="87">
        <v>0</v>
      </c>
      <c r="L76" s="136"/>
      <c r="M76" s="87">
        <v>0</v>
      </c>
      <c r="N76" s="87">
        <v>0</v>
      </c>
      <c r="O76" s="159"/>
      <c r="P76" s="87">
        <v>0</v>
      </c>
      <c r="Q76" s="87">
        <v>0</v>
      </c>
      <c r="R76" s="136"/>
      <c r="S76" s="103"/>
      <c r="T76" s="103"/>
      <c r="U76" s="138"/>
      <c r="V76" s="138"/>
      <c r="W76" s="138"/>
    </row>
    <row r="77" spans="1:23" s="82" customFormat="1" ht="17.25" thickTop="1" thickBot="1" x14ac:dyDescent="0.25">
      <c r="A77" s="84"/>
      <c r="B77" s="88"/>
      <c r="C77" s="89" t="s">
        <v>51</v>
      </c>
      <c r="D77" s="89"/>
      <c r="E77" s="89"/>
      <c r="F77" s="120" t="s">
        <v>54</v>
      </c>
      <c r="G77" s="90">
        <f>SUM(G74:G76)</f>
        <v>0</v>
      </c>
      <c r="H77" s="90">
        <f>SUM(H74:H76)</f>
        <v>0</v>
      </c>
      <c r="I77" s="134">
        <f t="shared" ref="I77" si="18">SUM(I74:I76)</f>
        <v>0</v>
      </c>
      <c r="J77" s="90">
        <f>SUM(J74:J76)</f>
        <v>0</v>
      </c>
      <c r="K77" s="90">
        <f>SUM(K74:K76)</f>
        <v>0</v>
      </c>
      <c r="L77" s="137"/>
      <c r="M77" s="90">
        <f>SUM(M74:M76)</f>
        <v>0</v>
      </c>
      <c r="N77" s="90">
        <f>SUM(N74:N76)</f>
        <v>0</v>
      </c>
      <c r="O77" s="160"/>
      <c r="P77" s="90">
        <f>SUM(P74:P76)</f>
        <v>0</v>
      </c>
      <c r="Q77" s="90">
        <f>SUM(Q74:Q76)</f>
        <v>0</v>
      </c>
      <c r="R77" s="137"/>
      <c r="S77" s="129"/>
      <c r="T77" s="129"/>
      <c r="U77" s="138"/>
      <c r="V77" s="138"/>
      <c r="W77" s="138"/>
    </row>
    <row r="78" spans="1:23" s="82" customFormat="1" ht="6.75" customHeight="1" x14ac:dyDescent="0.2">
      <c r="A78" s="84"/>
      <c r="B78" s="84"/>
      <c r="C78" s="84"/>
      <c r="D78" s="84"/>
      <c r="E78" s="84"/>
      <c r="F78" s="84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103"/>
      <c r="T78" s="103"/>
      <c r="U78" s="138"/>
      <c r="V78" s="138"/>
      <c r="W78" s="138"/>
    </row>
    <row r="79" spans="1:23" s="82" customFormat="1" ht="15.75" x14ac:dyDescent="0.2">
      <c r="A79" s="84"/>
      <c r="B79" s="84"/>
      <c r="C79" s="84"/>
      <c r="D79" s="84"/>
      <c r="E79" s="84"/>
      <c r="F79" s="84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103"/>
      <c r="T79" s="103"/>
      <c r="U79" s="138"/>
      <c r="V79" s="138"/>
      <c r="W79" s="138"/>
    </row>
    <row r="80" spans="1:23" s="82" customFormat="1" ht="15.75" x14ac:dyDescent="0.2">
      <c r="A80" s="221" t="s">
        <v>78</v>
      </c>
      <c r="B80" s="221"/>
      <c r="C80" s="221"/>
      <c r="D80" s="221"/>
      <c r="E80" s="221"/>
      <c r="F80" s="22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103"/>
      <c r="T80" s="103"/>
      <c r="U80" s="138"/>
      <c r="V80" s="138"/>
      <c r="W80" s="138"/>
    </row>
    <row r="81" spans="1:23" s="82" customFormat="1" ht="15.75" x14ac:dyDescent="0.2">
      <c r="A81" s="222" t="s">
        <v>55</v>
      </c>
      <c r="B81" s="222"/>
      <c r="C81" s="222"/>
      <c r="D81" s="222"/>
      <c r="E81" s="222"/>
      <c r="F81" s="222"/>
      <c r="G81" s="86"/>
      <c r="H81" s="86">
        <v>0</v>
      </c>
      <c r="I81" s="132">
        <v>0</v>
      </c>
      <c r="J81" s="86">
        <v>0</v>
      </c>
      <c r="K81" s="86">
        <v>0</v>
      </c>
      <c r="L81" s="135"/>
      <c r="M81" s="86">
        <v>0</v>
      </c>
      <c r="N81" s="86">
        <v>0</v>
      </c>
      <c r="O81" s="158"/>
      <c r="P81" s="86">
        <v>0</v>
      </c>
      <c r="Q81" s="86">
        <v>0</v>
      </c>
      <c r="R81" s="135"/>
      <c r="S81" s="103"/>
      <c r="T81" s="103"/>
      <c r="U81" s="138"/>
      <c r="V81" s="138"/>
      <c r="W81" s="138"/>
    </row>
    <row r="82" spans="1:23" s="82" customFormat="1" ht="15.75" x14ac:dyDescent="0.2">
      <c r="A82" s="207" t="s">
        <v>56</v>
      </c>
      <c r="B82" s="207"/>
      <c r="C82" s="207"/>
      <c r="D82" s="207"/>
      <c r="E82" s="207"/>
      <c r="F82" s="207"/>
      <c r="G82" s="86"/>
      <c r="H82" s="86">
        <v>0</v>
      </c>
      <c r="I82" s="132">
        <v>0</v>
      </c>
      <c r="J82" s="86">
        <v>0</v>
      </c>
      <c r="K82" s="86">
        <v>0</v>
      </c>
      <c r="L82" s="135"/>
      <c r="M82" s="86">
        <v>0</v>
      </c>
      <c r="N82" s="86">
        <v>0</v>
      </c>
      <c r="O82" s="158"/>
      <c r="P82" s="86">
        <v>0</v>
      </c>
      <c r="Q82" s="86">
        <v>0</v>
      </c>
      <c r="R82" s="135"/>
      <c r="S82" s="103"/>
      <c r="T82" s="103"/>
      <c r="U82" s="138"/>
      <c r="V82" s="138"/>
      <c r="W82" s="138"/>
    </row>
    <row r="83" spans="1:23" s="82" customFormat="1" ht="15.75" x14ac:dyDescent="0.2">
      <c r="A83" s="207" t="s">
        <v>57</v>
      </c>
      <c r="B83" s="207"/>
      <c r="C83" s="207"/>
      <c r="D83" s="207"/>
      <c r="E83" s="207"/>
      <c r="F83" s="207"/>
      <c r="G83" s="86">
        <v>0</v>
      </c>
      <c r="H83" s="86">
        <v>0</v>
      </c>
      <c r="I83" s="132">
        <v>0</v>
      </c>
      <c r="J83" s="86">
        <v>0</v>
      </c>
      <c r="K83" s="86">
        <v>0</v>
      </c>
      <c r="L83" s="135"/>
      <c r="M83" s="86">
        <v>0</v>
      </c>
      <c r="N83" s="86">
        <v>0</v>
      </c>
      <c r="O83" s="158"/>
      <c r="P83" s="86">
        <v>0</v>
      </c>
      <c r="Q83" s="86">
        <v>0</v>
      </c>
      <c r="R83" s="135"/>
      <c r="S83" s="103"/>
      <c r="T83" s="103"/>
      <c r="U83" s="138"/>
      <c r="V83" s="138"/>
      <c r="W83" s="138"/>
    </row>
    <row r="84" spans="1:23" s="82" customFormat="1" ht="15.75" x14ac:dyDescent="0.2">
      <c r="A84" s="207" t="s">
        <v>58</v>
      </c>
      <c r="B84" s="207"/>
      <c r="C84" s="207"/>
      <c r="D84" s="207"/>
      <c r="E84" s="207"/>
      <c r="F84" s="207"/>
      <c r="G84" s="86"/>
      <c r="H84" s="86">
        <v>0</v>
      </c>
      <c r="I84" s="132">
        <v>0</v>
      </c>
      <c r="J84" s="86">
        <v>0</v>
      </c>
      <c r="K84" s="86">
        <v>0</v>
      </c>
      <c r="L84" s="135"/>
      <c r="M84" s="86">
        <v>0</v>
      </c>
      <c r="N84" s="86">
        <v>0</v>
      </c>
      <c r="O84" s="158"/>
      <c r="P84" s="86">
        <v>0</v>
      </c>
      <c r="Q84" s="86">
        <v>0</v>
      </c>
      <c r="R84" s="135"/>
      <c r="S84" s="103"/>
      <c r="T84" s="103"/>
      <c r="U84" s="138"/>
      <c r="V84" s="138"/>
      <c r="W84" s="138"/>
    </row>
    <row r="85" spans="1:23" s="82" customFormat="1" ht="16.5" thickBot="1" x14ac:dyDescent="0.25">
      <c r="A85" s="208" t="s">
        <v>79</v>
      </c>
      <c r="B85" s="208"/>
      <c r="C85" s="208"/>
      <c r="D85" s="208"/>
      <c r="E85" s="208"/>
      <c r="F85" s="208"/>
      <c r="G85" s="87"/>
      <c r="H85" s="87">
        <v>0</v>
      </c>
      <c r="I85" s="133">
        <v>0</v>
      </c>
      <c r="J85" s="87">
        <v>0</v>
      </c>
      <c r="K85" s="87">
        <v>0</v>
      </c>
      <c r="L85" s="136"/>
      <c r="M85" s="87">
        <v>0</v>
      </c>
      <c r="N85" s="87">
        <v>0</v>
      </c>
      <c r="O85" s="159"/>
      <c r="P85" s="87">
        <v>0</v>
      </c>
      <c r="Q85" s="87">
        <v>0</v>
      </c>
      <c r="R85" s="136"/>
      <c r="S85" s="103"/>
      <c r="T85" s="103"/>
      <c r="U85" s="138"/>
      <c r="V85" s="138"/>
      <c r="W85" s="138"/>
    </row>
    <row r="86" spans="1:23" s="82" customFormat="1" ht="17.25" thickTop="1" thickBot="1" x14ac:dyDescent="0.25">
      <c r="C86" s="196" t="s">
        <v>22</v>
      </c>
      <c r="D86" s="196"/>
      <c r="E86" s="196"/>
      <c r="F86" s="196"/>
      <c r="G86" s="90">
        <f>SUM(G81:G85)</f>
        <v>0</v>
      </c>
      <c r="H86" s="90">
        <f>SUM(H81:H85)</f>
        <v>0</v>
      </c>
      <c r="I86" s="134">
        <f t="shared" ref="I86" si="19">SUM(I81:I85)</f>
        <v>0</v>
      </c>
      <c r="J86" s="90">
        <f>SUM(J81:J85)</f>
        <v>0</v>
      </c>
      <c r="K86" s="90">
        <f>SUM(K81:K85)</f>
        <v>0</v>
      </c>
      <c r="L86" s="137"/>
      <c r="M86" s="90">
        <f>SUM(M81:M85)</f>
        <v>0</v>
      </c>
      <c r="N86" s="90">
        <f>SUM(N81:N85)</f>
        <v>0</v>
      </c>
      <c r="O86" s="160"/>
      <c r="P86" s="90">
        <f>SUM(P81:P85)</f>
        <v>0</v>
      </c>
      <c r="Q86" s="90">
        <f>SUM(Q81:Q85)</f>
        <v>0</v>
      </c>
      <c r="R86" s="137"/>
      <c r="S86" s="129"/>
      <c r="T86" s="129"/>
      <c r="U86" s="138"/>
      <c r="V86" s="138"/>
      <c r="W86" s="138"/>
    </row>
    <row r="87" spans="1:23" s="82" customFormat="1" ht="6.75" customHeight="1" x14ac:dyDescent="0.2">
      <c r="A87" s="88"/>
      <c r="B87" s="88"/>
      <c r="C87" s="88"/>
      <c r="D87" s="88"/>
      <c r="E87" s="88"/>
      <c r="F87" s="88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103"/>
      <c r="T87" s="103"/>
    </row>
    <row r="88" spans="1:23" s="82" customFormat="1" ht="15.75" x14ac:dyDescent="0.2">
      <c r="A88" s="84"/>
      <c r="B88" s="84"/>
      <c r="C88" s="84"/>
      <c r="D88" s="84"/>
      <c r="E88" s="84"/>
      <c r="F88" s="84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103"/>
      <c r="T88" s="103"/>
    </row>
    <row r="89" spans="1:23" s="82" customFormat="1" ht="15.75" x14ac:dyDescent="0.2">
      <c r="A89" s="209" t="s">
        <v>59</v>
      </c>
      <c r="B89" s="209"/>
      <c r="C89" s="209"/>
      <c r="D89" s="209"/>
      <c r="E89" s="209"/>
      <c r="F89" s="209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103"/>
      <c r="T89" s="103"/>
    </row>
    <row r="90" spans="1:23" s="82" customFormat="1" ht="15.75" x14ac:dyDescent="0.2">
      <c r="A90" s="93" t="s">
        <v>60</v>
      </c>
      <c r="B90" s="94"/>
      <c r="C90" s="84"/>
      <c r="D90" s="84"/>
      <c r="E90" s="84"/>
      <c r="F90" s="84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103"/>
      <c r="T90" s="103"/>
    </row>
    <row r="91" spans="1:23" s="82" customFormat="1" ht="15.75" x14ac:dyDescent="0.2">
      <c r="A91" s="205" t="s">
        <v>81</v>
      </c>
      <c r="B91" s="205"/>
      <c r="C91" s="205"/>
      <c r="D91" s="205"/>
      <c r="E91" s="205"/>
      <c r="F91" s="205"/>
      <c r="G91" s="86"/>
      <c r="H91" s="86">
        <v>0</v>
      </c>
      <c r="I91" s="86">
        <v>0</v>
      </c>
      <c r="J91" s="86">
        <v>0</v>
      </c>
      <c r="K91" s="86">
        <v>0</v>
      </c>
      <c r="L91" s="121"/>
      <c r="M91" s="86">
        <v>0</v>
      </c>
      <c r="N91" s="86">
        <v>0</v>
      </c>
      <c r="O91" s="86"/>
      <c r="P91" s="86">
        <v>0</v>
      </c>
      <c r="Q91" s="86">
        <v>0</v>
      </c>
      <c r="R91" s="121"/>
      <c r="S91" s="103"/>
      <c r="T91" s="103"/>
    </row>
    <row r="92" spans="1:23" s="82" customFormat="1" ht="15.75" x14ac:dyDescent="0.2">
      <c r="A92" s="205" t="s">
        <v>82</v>
      </c>
      <c r="B92" s="205"/>
      <c r="C92" s="205"/>
      <c r="D92" s="205"/>
      <c r="E92" s="205"/>
      <c r="F92" s="205"/>
      <c r="G92" s="86"/>
      <c r="H92" s="86">
        <v>0</v>
      </c>
      <c r="I92" s="86">
        <v>0</v>
      </c>
      <c r="J92" s="86">
        <v>0</v>
      </c>
      <c r="K92" s="86">
        <v>0</v>
      </c>
      <c r="L92" s="121"/>
      <c r="M92" s="86">
        <v>0</v>
      </c>
      <c r="N92" s="86">
        <v>0</v>
      </c>
      <c r="O92" s="86"/>
      <c r="P92" s="86">
        <v>0</v>
      </c>
      <c r="Q92" s="86">
        <v>0</v>
      </c>
      <c r="R92" s="121"/>
      <c r="S92" s="103"/>
      <c r="T92" s="103"/>
    </row>
    <row r="93" spans="1:23" s="82" customFormat="1" ht="15.75" x14ac:dyDescent="0.2">
      <c r="A93" s="205" t="s">
        <v>61</v>
      </c>
      <c r="B93" s="205"/>
      <c r="C93" s="205"/>
      <c r="D93" s="205"/>
      <c r="E93" s="205"/>
      <c r="F93" s="205"/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121"/>
      <c r="M93" s="86">
        <v>0</v>
      </c>
      <c r="N93" s="86">
        <v>0</v>
      </c>
      <c r="O93" s="86"/>
      <c r="P93" s="86">
        <v>0</v>
      </c>
      <c r="Q93" s="86">
        <v>0</v>
      </c>
      <c r="R93" s="121"/>
      <c r="S93" s="103"/>
      <c r="T93" s="103"/>
    </row>
    <row r="94" spans="1:23" s="82" customFormat="1" ht="15.75" x14ac:dyDescent="0.2">
      <c r="A94" s="205" t="s">
        <v>62</v>
      </c>
      <c r="B94" s="205"/>
      <c r="C94" s="205"/>
      <c r="D94" s="205"/>
      <c r="E94" s="205"/>
      <c r="F94" s="205"/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121"/>
      <c r="M94" s="86">
        <v>0</v>
      </c>
      <c r="N94" s="86">
        <v>0</v>
      </c>
      <c r="O94" s="86"/>
      <c r="P94" s="86">
        <v>0</v>
      </c>
      <c r="Q94" s="86">
        <v>0</v>
      </c>
      <c r="R94" s="121"/>
      <c r="S94" s="103"/>
      <c r="T94" s="103"/>
    </row>
    <row r="95" spans="1:23" s="82" customFormat="1" ht="16.5" thickBot="1" x14ac:dyDescent="0.25">
      <c r="A95" s="206" t="s">
        <v>63</v>
      </c>
      <c r="B95" s="206"/>
      <c r="C95" s="206"/>
      <c r="D95" s="206"/>
      <c r="E95" s="206"/>
      <c r="F95" s="206"/>
      <c r="G95" s="87">
        <v>0</v>
      </c>
      <c r="H95" s="87">
        <v>0</v>
      </c>
      <c r="I95" s="87">
        <v>0</v>
      </c>
      <c r="J95" s="87">
        <v>0</v>
      </c>
      <c r="K95" s="87">
        <v>0</v>
      </c>
      <c r="L95" s="122"/>
      <c r="M95" s="87">
        <v>0</v>
      </c>
      <c r="N95" s="87">
        <v>0</v>
      </c>
      <c r="O95" s="87"/>
      <c r="P95" s="87">
        <v>0</v>
      </c>
      <c r="Q95" s="87">
        <v>0</v>
      </c>
      <c r="R95" s="122"/>
      <c r="S95" s="103"/>
      <c r="T95" s="103"/>
    </row>
    <row r="96" spans="1:23" s="82" customFormat="1" ht="17.25" thickTop="1" thickBot="1" x14ac:dyDescent="0.25">
      <c r="A96" s="95"/>
      <c r="B96" s="95"/>
      <c r="C96" s="196" t="s">
        <v>64</v>
      </c>
      <c r="D96" s="196"/>
      <c r="E96" s="196"/>
      <c r="F96" s="196"/>
      <c r="G96" s="96">
        <f>SUM(G91:G95)</f>
        <v>0</v>
      </c>
      <c r="H96" s="96">
        <f>SUM(H91:H95)</f>
        <v>0</v>
      </c>
      <c r="I96" s="96">
        <f t="shared" ref="I96" si="20">SUM(I91:I95)</f>
        <v>0</v>
      </c>
      <c r="J96" s="96">
        <f>SUM(J91:J95)</f>
        <v>0</v>
      </c>
      <c r="K96" s="96">
        <f>SUM(K91:K95)</f>
        <v>0</v>
      </c>
      <c r="L96" s="123"/>
      <c r="M96" s="96">
        <f>SUM(M91:M95)</f>
        <v>0</v>
      </c>
      <c r="N96" s="96">
        <f>SUM(N91:N95)</f>
        <v>0</v>
      </c>
      <c r="O96" s="96"/>
      <c r="P96" s="96">
        <f>SUM(P91:P95)</f>
        <v>0</v>
      </c>
      <c r="Q96" s="96">
        <f>SUM(Q91:Q95)</f>
        <v>0</v>
      </c>
      <c r="R96" s="123"/>
      <c r="S96" s="129"/>
      <c r="T96" s="129"/>
    </row>
    <row r="97" spans="1:20" s="82" customFormat="1" ht="5.25" customHeight="1" x14ac:dyDescent="0.2">
      <c r="A97" s="199"/>
      <c r="B97" s="199"/>
      <c r="C97" s="199"/>
      <c r="D97" s="199"/>
      <c r="E97" s="199"/>
      <c r="F97" s="199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103"/>
      <c r="T97" s="103"/>
    </row>
    <row r="98" spans="1:20" s="82" customFormat="1" ht="18.75" customHeight="1" x14ac:dyDescent="0.2">
      <c r="A98" s="200" t="s">
        <v>25</v>
      </c>
      <c r="B98" s="200"/>
      <c r="C98" s="98"/>
      <c r="D98" s="98"/>
      <c r="E98" s="98"/>
      <c r="F98" s="98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103"/>
      <c r="T98" s="103"/>
    </row>
    <row r="99" spans="1:20" s="82" customFormat="1" ht="15.75" x14ac:dyDescent="0.2">
      <c r="A99" s="201"/>
      <c r="B99" s="201"/>
      <c r="C99" s="201"/>
      <c r="D99" s="201"/>
      <c r="E99" s="201"/>
      <c r="F99" s="201"/>
      <c r="G99" s="86"/>
      <c r="H99" s="86">
        <v>0</v>
      </c>
      <c r="I99" s="86">
        <v>0</v>
      </c>
      <c r="J99" s="86">
        <v>0</v>
      </c>
      <c r="K99" s="86">
        <v>0</v>
      </c>
      <c r="L99" s="121"/>
      <c r="M99" s="86">
        <v>0</v>
      </c>
      <c r="N99" s="86">
        <v>0</v>
      </c>
      <c r="O99" s="86"/>
      <c r="P99" s="86">
        <v>0</v>
      </c>
      <c r="Q99" s="86">
        <v>0</v>
      </c>
      <c r="R99" s="121"/>
      <c r="S99" s="103"/>
      <c r="T99" s="103"/>
    </row>
    <row r="100" spans="1:20" s="82" customFormat="1" ht="15.75" x14ac:dyDescent="0.2">
      <c r="A100" s="201"/>
      <c r="B100" s="201"/>
      <c r="C100" s="201"/>
      <c r="D100" s="201"/>
      <c r="E100" s="201"/>
      <c r="F100" s="201"/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121"/>
      <c r="M100" s="86">
        <v>0</v>
      </c>
      <c r="N100" s="86">
        <v>0</v>
      </c>
      <c r="O100" s="86"/>
      <c r="P100" s="86">
        <v>0</v>
      </c>
      <c r="Q100" s="86">
        <v>0</v>
      </c>
      <c r="R100" s="121"/>
      <c r="S100" s="103"/>
      <c r="T100" s="103"/>
    </row>
    <row r="101" spans="1:20" s="82" customFormat="1" ht="15.75" x14ac:dyDescent="0.2">
      <c r="A101" s="201"/>
      <c r="B101" s="201"/>
      <c r="C101" s="201"/>
      <c r="D101" s="201"/>
      <c r="E101" s="201"/>
      <c r="F101" s="201"/>
      <c r="G101" s="86">
        <v>0</v>
      </c>
      <c r="H101" s="86">
        <v>0</v>
      </c>
      <c r="I101" s="86">
        <v>0</v>
      </c>
      <c r="J101" s="86">
        <v>0</v>
      </c>
      <c r="K101" s="86">
        <v>0</v>
      </c>
      <c r="L101" s="121"/>
      <c r="M101" s="86">
        <v>0</v>
      </c>
      <c r="N101" s="86">
        <v>0</v>
      </c>
      <c r="O101" s="86"/>
      <c r="P101" s="86">
        <v>0</v>
      </c>
      <c r="Q101" s="86">
        <v>0</v>
      </c>
      <c r="R101" s="121"/>
      <c r="S101" s="103"/>
      <c r="T101" s="103"/>
    </row>
    <row r="102" spans="1:20" s="82" customFormat="1" ht="15.75" x14ac:dyDescent="0.2">
      <c r="A102" s="201"/>
      <c r="B102" s="201"/>
      <c r="C102" s="201"/>
      <c r="D102" s="201"/>
      <c r="E102" s="201"/>
      <c r="F102" s="201"/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121"/>
      <c r="M102" s="86">
        <v>0</v>
      </c>
      <c r="N102" s="86">
        <v>0</v>
      </c>
      <c r="O102" s="86"/>
      <c r="P102" s="86">
        <v>0</v>
      </c>
      <c r="Q102" s="86">
        <v>0</v>
      </c>
      <c r="R102" s="121"/>
      <c r="S102" s="103"/>
      <c r="T102" s="103"/>
    </row>
    <row r="103" spans="1:20" s="82" customFormat="1" ht="15.75" x14ac:dyDescent="0.2">
      <c r="A103" s="201"/>
      <c r="B103" s="201"/>
      <c r="C103" s="201"/>
      <c r="D103" s="201"/>
      <c r="E103" s="201"/>
      <c r="F103" s="201"/>
      <c r="G103" s="86">
        <v>0</v>
      </c>
      <c r="H103" s="86">
        <v>0</v>
      </c>
      <c r="I103" s="86">
        <v>0</v>
      </c>
      <c r="J103" s="86">
        <v>0</v>
      </c>
      <c r="K103" s="86">
        <v>0</v>
      </c>
      <c r="L103" s="121"/>
      <c r="M103" s="86">
        <v>0</v>
      </c>
      <c r="N103" s="86">
        <v>0</v>
      </c>
      <c r="O103" s="86"/>
      <c r="P103" s="86">
        <v>0</v>
      </c>
      <c r="Q103" s="86">
        <v>0</v>
      </c>
      <c r="R103" s="121"/>
      <c r="S103" s="103"/>
      <c r="T103" s="103"/>
    </row>
    <row r="104" spans="1:20" s="82" customFormat="1" ht="15.75" x14ac:dyDescent="0.2">
      <c r="A104" s="201"/>
      <c r="B104" s="201"/>
      <c r="C104" s="201"/>
      <c r="D104" s="201"/>
      <c r="E104" s="201"/>
      <c r="F104" s="201"/>
      <c r="G104" s="86">
        <v>0</v>
      </c>
      <c r="H104" s="86">
        <v>0</v>
      </c>
      <c r="I104" s="86">
        <v>0</v>
      </c>
      <c r="J104" s="86">
        <v>0</v>
      </c>
      <c r="K104" s="86">
        <v>0</v>
      </c>
      <c r="L104" s="121"/>
      <c r="M104" s="86">
        <v>0</v>
      </c>
      <c r="N104" s="86">
        <v>0</v>
      </c>
      <c r="O104" s="86"/>
      <c r="P104" s="86">
        <v>0</v>
      </c>
      <c r="Q104" s="86">
        <v>0</v>
      </c>
      <c r="R104" s="121"/>
      <c r="S104" s="103"/>
      <c r="T104" s="103"/>
    </row>
    <row r="105" spans="1:20" s="82" customFormat="1" ht="16.5" thickBot="1" x14ac:dyDescent="0.25">
      <c r="A105" s="202"/>
      <c r="B105" s="202"/>
      <c r="C105" s="202"/>
      <c r="D105" s="202"/>
      <c r="E105" s="202"/>
      <c r="F105" s="202"/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122"/>
      <c r="M105" s="87">
        <v>0</v>
      </c>
      <c r="N105" s="87">
        <v>0</v>
      </c>
      <c r="O105" s="87"/>
      <c r="P105" s="87">
        <v>0</v>
      </c>
      <c r="Q105" s="87">
        <v>0</v>
      </c>
      <c r="R105" s="122"/>
      <c r="S105" s="103"/>
      <c r="T105" s="103"/>
    </row>
    <row r="106" spans="1:20" s="82" customFormat="1" ht="17.25" thickTop="1" thickBot="1" x14ac:dyDescent="0.25">
      <c r="A106" s="95"/>
      <c r="B106" s="95"/>
      <c r="C106" s="196" t="s">
        <v>65</v>
      </c>
      <c r="D106" s="196"/>
      <c r="E106" s="196"/>
      <c r="F106" s="196"/>
      <c r="G106" s="100">
        <f>SUM(G99:G105)</f>
        <v>0</v>
      </c>
      <c r="H106" s="100">
        <f>SUM(H99:H105)</f>
        <v>0</v>
      </c>
      <c r="I106" s="100">
        <f t="shared" ref="I106" si="21">SUM(I99:I105)</f>
        <v>0</v>
      </c>
      <c r="J106" s="100">
        <f>SUM(J99:J105)</f>
        <v>0</v>
      </c>
      <c r="K106" s="100">
        <f>SUM(K99:K105)</f>
        <v>0</v>
      </c>
      <c r="L106" s="124"/>
      <c r="M106" s="100">
        <f>SUM(M99:M105)</f>
        <v>0</v>
      </c>
      <c r="N106" s="100">
        <f>SUM(N99:N105)</f>
        <v>0</v>
      </c>
      <c r="O106" s="100"/>
      <c r="P106" s="100">
        <f>SUM(P99:P105)</f>
        <v>0</v>
      </c>
      <c r="Q106" s="100">
        <f>SUM(Q99:Q105)</f>
        <v>0</v>
      </c>
      <c r="R106" s="124"/>
      <c r="S106" s="103"/>
      <c r="T106" s="103"/>
    </row>
    <row r="107" spans="1:20" s="82" customFormat="1" ht="4.5" customHeight="1" x14ac:dyDescent="0.2">
      <c r="A107" s="101"/>
      <c r="B107" s="101"/>
      <c r="C107" s="102"/>
      <c r="D107" s="102"/>
      <c r="E107" s="102"/>
      <c r="F107" s="102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</row>
    <row r="108" spans="1:20" s="82" customFormat="1" ht="15.75" x14ac:dyDescent="0.2">
      <c r="A108" s="199"/>
      <c r="B108" s="199"/>
      <c r="C108" s="199"/>
      <c r="D108" s="199"/>
      <c r="E108" s="199"/>
      <c r="F108" s="199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103"/>
      <c r="T108" s="103"/>
    </row>
    <row r="109" spans="1:20" s="82" customFormat="1" ht="6" customHeight="1" x14ac:dyDescent="0.2">
      <c r="A109" s="104"/>
      <c r="B109" s="104"/>
      <c r="C109" s="104"/>
      <c r="D109" s="104"/>
      <c r="E109" s="104"/>
      <c r="F109" s="104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103"/>
      <c r="T109" s="103"/>
    </row>
    <row r="110" spans="1:20" s="82" customFormat="1" ht="15.75" x14ac:dyDescent="0.2">
      <c r="A110" s="200" t="s">
        <v>13</v>
      </c>
      <c r="B110" s="200"/>
      <c r="C110" s="98"/>
      <c r="D110" s="98"/>
      <c r="E110" s="98"/>
      <c r="F110" s="98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103"/>
      <c r="T110" s="103"/>
    </row>
    <row r="111" spans="1:20" s="82" customFormat="1" ht="15.75" x14ac:dyDescent="0.2">
      <c r="A111" s="194" t="s">
        <v>13</v>
      </c>
      <c r="B111" s="194"/>
      <c r="C111" s="194"/>
      <c r="D111" s="194"/>
      <c r="E111" s="194"/>
      <c r="F111" s="194"/>
      <c r="G111" s="86">
        <v>0</v>
      </c>
      <c r="H111" s="86">
        <v>0</v>
      </c>
      <c r="I111" s="86">
        <v>0</v>
      </c>
      <c r="J111" s="86">
        <v>0</v>
      </c>
      <c r="K111" s="86">
        <v>0</v>
      </c>
      <c r="L111" s="121"/>
      <c r="M111" s="86"/>
      <c r="N111" s="86">
        <v>0</v>
      </c>
      <c r="O111" s="86"/>
      <c r="P111" s="86">
        <v>0</v>
      </c>
      <c r="Q111" s="86">
        <v>0</v>
      </c>
      <c r="R111" s="121"/>
      <c r="S111" s="103"/>
      <c r="T111" s="103"/>
    </row>
    <row r="112" spans="1:20" s="82" customFormat="1" ht="15.75" x14ac:dyDescent="0.2">
      <c r="A112" s="194" t="s">
        <v>13</v>
      </c>
      <c r="B112" s="194"/>
      <c r="C112" s="194"/>
      <c r="D112" s="194"/>
      <c r="E112" s="194"/>
      <c r="F112" s="194"/>
      <c r="G112" s="86">
        <v>0</v>
      </c>
      <c r="H112" s="86">
        <v>0</v>
      </c>
      <c r="I112" s="86">
        <v>0</v>
      </c>
      <c r="J112" s="86">
        <v>0</v>
      </c>
      <c r="K112" s="86">
        <v>0</v>
      </c>
      <c r="L112" s="121"/>
      <c r="M112" s="86">
        <v>0</v>
      </c>
      <c r="N112" s="86">
        <v>0</v>
      </c>
      <c r="O112" s="86"/>
      <c r="P112" s="86">
        <v>0</v>
      </c>
      <c r="Q112" s="86">
        <v>0</v>
      </c>
      <c r="R112" s="121"/>
      <c r="S112" s="103"/>
      <c r="T112" s="103"/>
    </row>
    <row r="113" spans="1:20" s="82" customFormat="1" ht="15.75" x14ac:dyDescent="0.2">
      <c r="A113" s="194" t="s">
        <v>13</v>
      </c>
      <c r="B113" s="194"/>
      <c r="C113" s="194"/>
      <c r="D113" s="194"/>
      <c r="E113" s="194"/>
      <c r="F113" s="194"/>
      <c r="G113" s="86">
        <v>0</v>
      </c>
      <c r="H113" s="86">
        <v>0</v>
      </c>
      <c r="I113" s="86">
        <v>0</v>
      </c>
      <c r="J113" s="86">
        <v>0</v>
      </c>
      <c r="K113" s="86">
        <v>0</v>
      </c>
      <c r="L113" s="121"/>
      <c r="M113" s="86">
        <v>0</v>
      </c>
      <c r="N113" s="86">
        <v>0</v>
      </c>
      <c r="O113" s="86"/>
      <c r="P113" s="86">
        <v>0</v>
      </c>
      <c r="Q113" s="86">
        <v>0</v>
      </c>
      <c r="R113" s="121"/>
      <c r="S113" s="103"/>
      <c r="T113" s="103"/>
    </row>
    <row r="114" spans="1:20" s="82" customFormat="1" ht="15.75" x14ac:dyDescent="0.2">
      <c r="A114" s="194" t="s">
        <v>13</v>
      </c>
      <c r="B114" s="194"/>
      <c r="C114" s="194"/>
      <c r="D114" s="194"/>
      <c r="E114" s="194"/>
      <c r="F114" s="194"/>
      <c r="G114" s="86">
        <v>0</v>
      </c>
      <c r="H114" s="86">
        <v>0</v>
      </c>
      <c r="I114" s="86">
        <v>0</v>
      </c>
      <c r="J114" s="86">
        <v>0</v>
      </c>
      <c r="K114" s="86">
        <v>0</v>
      </c>
      <c r="L114" s="121"/>
      <c r="M114" s="86">
        <v>0</v>
      </c>
      <c r="N114" s="86">
        <v>0</v>
      </c>
      <c r="O114" s="86"/>
      <c r="P114" s="86">
        <v>0</v>
      </c>
      <c r="Q114" s="86">
        <v>0</v>
      </c>
      <c r="R114" s="121"/>
      <c r="S114" s="103"/>
      <c r="T114" s="103"/>
    </row>
    <row r="115" spans="1:20" s="82" customFormat="1" ht="15.75" x14ac:dyDescent="0.2">
      <c r="A115" s="194" t="s">
        <v>13</v>
      </c>
      <c r="B115" s="194"/>
      <c r="C115" s="194"/>
      <c r="D115" s="194"/>
      <c r="E115" s="194"/>
      <c r="F115" s="194"/>
      <c r="G115" s="86">
        <v>0</v>
      </c>
      <c r="H115" s="86">
        <v>0</v>
      </c>
      <c r="I115" s="86">
        <v>0</v>
      </c>
      <c r="J115" s="86">
        <v>0</v>
      </c>
      <c r="K115" s="86">
        <v>0</v>
      </c>
      <c r="L115" s="121"/>
      <c r="M115" s="86">
        <v>0</v>
      </c>
      <c r="N115" s="86">
        <v>0</v>
      </c>
      <c r="O115" s="86"/>
      <c r="P115" s="86">
        <v>0</v>
      </c>
      <c r="Q115" s="86">
        <v>0</v>
      </c>
      <c r="R115" s="121"/>
      <c r="S115" s="103"/>
      <c r="T115" s="103"/>
    </row>
    <row r="116" spans="1:20" s="82" customFormat="1" ht="16.5" thickBot="1" x14ac:dyDescent="0.25">
      <c r="A116" s="195" t="s">
        <v>13</v>
      </c>
      <c r="B116" s="195"/>
      <c r="C116" s="195"/>
      <c r="D116" s="195"/>
      <c r="E116" s="195"/>
      <c r="F116" s="195"/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122"/>
      <c r="M116" s="87">
        <v>0</v>
      </c>
      <c r="N116" s="87">
        <v>0</v>
      </c>
      <c r="O116" s="87"/>
      <c r="P116" s="87">
        <v>0</v>
      </c>
      <c r="Q116" s="87">
        <v>0</v>
      </c>
      <c r="R116" s="122"/>
      <c r="S116" s="103"/>
      <c r="T116" s="103"/>
    </row>
    <row r="117" spans="1:20" s="82" customFormat="1" ht="17.25" thickTop="1" thickBot="1" x14ac:dyDescent="0.25">
      <c r="A117" s="105"/>
      <c r="B117" s="105"/>
      <c r="C117" s="105"/>
      <c r="D117" s="105"/>
      <c r="E117" s="105" t="s">
        <v>94</v>
      </c>
      <c r="F117" s="105"/>
      <c r="G117" s="106">
        <f>SUM(G111:G116)</f>
        <v>0</v>
      </c>
      <c r="H117" s="106"/>
      <c r="I117" s="106"/>
      <c r="J117" s="106">
        <f>SUM(J111:J116)</f>
        <v>0</v>
      </c>
      <c r="K117" s="106"/>
      <c r="L117" s="106"/>
      <c r="M117" s="106">
        <f>SUM(M111:M116)</f>
        <v>0</v>
      </c>
      <c r="N117" s="106"/>
      <c r="O117" s="106"/>
      <c r="P117" s="106">
        <f>SUM(P111:P116)</f>
        <v>0</v>
      </c>
      <c r="Q117" s="106"/>
      <c r="R117" s="106"/>
      <c r="S117" s="130"/>
      <c r="T117" s="130"/>
    </row>
    <row r="118" spans="1:20" s="82" customFormat="1" ht="16.5" thickBot="1" x14ac:dyDescent="0.25">
      <c r="A118" s="95"/>
      <c r="C118" s="196" t="s">
        <v>23</v>
      </c>
      <c r="D118" s="196"/>
      <c r="E118" s="196"/>
      <c r="F118" s="196"/>
      <c r="G118" s="107">
        <f>SUM(G96,G106)+SUM(G111:G116)</f>
        <v>0</v>
      </c>
      <c r="H118" s="107">
        <f>SUM(H96,H106)+SUM(H111:H116)</f>
        <v>0</v>
      </c>
      <c r="I118" s="107">
        <f t="shared" ref="I118" si="22">SUM(I96,I106)+SUM(I111:I116)</f>
        <v>0</v>
      </c>
      <c r="J118" s="107">
        <f>SUM(J96,J106)+SUM(J111:J116)</f>
        <v>0</v>
      </c>
      <c r="K118" s="107">
        <f>SUM(K96,K106)+SUM(K111:K116)</f>
        <v>0</v>
      </c>
      <c r="L118" s="125"/>
      <c r="M118" s="107">
        <f>SUM(M96,M106)+SUM(M111:M116)</f>
        <v>0</v>
      </c>
      <c r="N118" s="107">
        <f>SUM(N96,N106)+SUM(N111:N116)</f>
        <v>0</v>
      </c>
      <c r="O118" s="107"/>
      <c r="P118" s="107">
        <f>SUM(P96,P106)+SUM(P111:P116)</f>
        <v>0</v>
      </c>
      <c r="Q118" s="107">
        <f>SUM(Q96,Q106)+SUM(Q111:Q116)</f>
        <v>0</v>
      </c>
      <c r="R118" s="125"/>
      <c r="S118" s="129"/>
      <c r="T118" s="129"/>
    </row>
    <row r="119" spans="1:20" s="110" customFormat="1" ht="5.25" customHeight="1" x14ac:dyDescent="0.2">
      <c r="A119" s="108" t="s">
        <v>51</v>
      </c>
      <c r="B119" s="108"/>
      <c r="C119" s="108"/>
      <c r="D119" s="108"/>
      <c r="E119" s="108"/>
      <c r="F119" s="108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16"/>
      <c r="T119" s="116"/>
    </row>
    <row r="120" spans="1:20" s="110" customFormat="1" ht="17.25" customHeight="1" x14ac:dyDescent="0.2">
      <c r="A120" s="108"/>
      <c r="B120" s="108"/>
      <c r="C120" s="108"/>
      <c r="D120" s="108"/>
      <c r="E120" s="108"/>
      <c r="F120" s="108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16"/>
      <c r="T120" s="116"/>
    </row>
    <row r="121" spans="1:20" s="110" customFormat="1" ht="15.75" x14ac:dyDescent="0.2">
      <c r="A121" s="192" t="s">
        <v>66</v>
      </c>
      <c r="B121" s="192"/>
      <c r="C121" s="192"/>
      <c r="D121" s="192"/>
      <c r="E121" s="192"/>
      <c r="F121" s="192"/>
      <c r="G121" s="111">
        <f>G118+G86+G77+G70+G62</f>
        <v>0</v>
      </c>
      <c r="H121" s="111"/>
      <c r="I121" s="111" t="e">
        <f t="shared" ref="I121" si="23">SUM(#REF!,I70,I86,I118,I77)</f>
        <v>#REF!</v>
      </c>
      <c r="J121" s="111">
        <f>J118+J86+J77+J70+J62</f>
        <v>0</v>
      </c>
      <c r="K121" s="111"/>
      <c r="L121" s="126"/>
      <c r="M121" s="111">
        <f>M118+M86+M77+M70+M62</f>
        <v>0</v>
      </c>
      <c r="N121" s="111"/>
      <c r="O121" s="111"/>
      <c r="P121" s="111">
        <f>P118+P86+P77+P70+P62</f>
        <v>0</v>
      </c>
      <c r="Q121" s="111"/>
      <c r="R121" s="126"/>
      <c r="S121" s="139"/>
      <c r="T121" s="139"/>
    </row>
    <row r="122" spans="1:20" s="110" customFormat="1" ht="15.75" x14ac:dyDescent="0.2">
      <c r="A122" s="193" t="s">
        <v>51</v>
      </c>
      <c r="B122" s="193"/>
      <c r="C122" s="193"/>
      <c r="D122" s="193"/>
      <c r="E122" s="193"/>
      <c r="F122" s="193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16"/>
      <c r="T122" s="116"/>
    </row>
    <row r="123" spans="1:20" s="110" customFormat="1" ht="15.75" x14ac:dyDescent="0.2">
      <c r="A123" s="191" t="s">
        <v>67</v>
      </c>
      <c r="B123" s="191"/>
      <c r="C123" s="191"/>
      <c r="D123" s="191"/>
      <c r="E123" s="191"/>
      <c r="F123" s="191"/>
      <c r="G123" s="114">
        <f>IF(G70-5000&gt;0,G70-5000,0)</f>
        <v>0</v>
      </c>
      <c r="H123" s="113">
        <f>+H70</f>
        <v>0</v>
      </c>
      <c r="I123" s="113">
        <f>+I70</f>
        <v>0</v>
      </c>
      <c r="J123" s="114">
        <f>IF(J70-5000&gt;0,J70-5000,0)</f>
        <v>0</v>
      </c>
      <c r="K123" s="113">
        <f>+K70</f>
        <v>0</v>
      </c>
      <c r="L123" s="112"/>
      <c r="M123" s="114">
        <f>IF(M70-5000&gt;0,M70-5000,0)</f>
        <v>0</v>
      </c>
      <c r="N123" s="113">
        <f>+N70</f>
        <v>0</v>
      </c>
      <c r="O123" s="112"/>
      <c r="P123" s="114">
        <f>IF(P70-5000&gt;0,P70-5000,0)</f>
        <v>0</v>
      </c>
      <c r="Q123" s="113">
        <f>+Q70</f>
        <v>0</v>
      </c>
      <c r="R123" s="112"/>
      <c r="S123" s="116"/>
      <c r="T123" s="116"/>
    </row>
    <row r="124" spans="1:20" s="110" customFormat="1" ht="15.75" x14ac:dyDescent="0.2">
      <c r="A124" s="191" t="s">
        <v>68</v>
      </c>
      <c r="B124" s="191"/>
      <c r="C124" s="191"/>
      <c r="D124" s="191"/>
      <c r="E124" s="191"/>
      <c r="F124" s="191"/>
      <c r="G124" s="114">
        <f>+G86</f>
        <v>0</v>
      </c>
      <c r="H124" s="115">
        <f>+H86</f>
        <v>0</v>
      </c>
      <c r="I124" s="115">
        <f>+I86</f>
        <v>0</v>
      </c>
      <c r="J124" s="114">
        <f>+J86</f>
        <v>0</v>
      </c>
      <c r="K124" s="115">
        <f>+K86</f>
        <v>0</v>
      </c>
      <c r="L124" s="114"/>
      <c r="M124" s="114">
        <f>+M86</f>
        <v>0</v>
      </c>
      <c r="N124" s="115">
        <f>+N86</f>
        <v>0</v>
      </c>
      <c r="O124" s="114"/>
      <c r="P124" s="114">
        <f>+P86</f>
        <v>0</v>
      </c>
      <c r="Q124" s="115">
        <f>+Q86</f>
        <v>0</v>
      </c>
      <c r="R124" s="114"/>
      <c r="S124" s="116"/>
      <c r="T124" s="116"/>
    </row>
    <row r="125" spans="1:20" s="110" customFormat="1" ht="15.75" x14ac:dyDescent="0.2">
      <c r="A125" s="191" t="s">
        <v>69</v>
      </c>
      <c r="B125" s="191"/>
      <c r="C125" s="191"/>
      <c r="D125" s="191"/>
      <c r="E125" s="191"/>
      <c r="F125" s="191"/>
      <c r="G125" s="114">
        <f>IF(G91-25000&gt;0,G91-25000,0)</f>
        <v>0</v>
      </c>
      <c r="H125" s="115">
        <f>IF(D91+F91+H91-25000&gt;0,D91+F91+H91-D125-F125-25000,0)</f>
        <v>0</v>
      </c>
      <c r="I125" s="115">
        <f>IF(G91+I91-25000&gt;0,G91+I91-G125-25000,0)</f>
        <v>0</v>
      </c>
      <c r="J125" s="114">
        <f>IF(J91-25000&gt;0,J91-25000,0)</f>
        <v>0</v>
      </c>
      <c r="K125" s="115">
        <f>IF(G91+I91+K91-25000&gt;0,G91+I91+K91-G125-I125-25000,0)</f>
        <v>0</v>
      </c>
      <c r="L125" s="114"/>
      <c r="M125" s="114">
        <f>IF(M91-25000&gt;0,M91-25000,0)</f>
        <v>0</v>
      </c>
      <c r="N125" s="115">
        <f>IF(J91+L91+N91-25000&gt;0,J91+L91+N91-J125-L125-25000,0)</f>
        <v>0</v>
      </c>
      <c r="O125" s="114"/>
      <c r="P125" s="114">
        <f>IF(P91-25000&gt;0,P91-25000,0)</f>
        <v>0</v>
      </c>
      <c r="Q125" s="115">
        <f>IF(L91+N91+Q91-25000&gt;0,L91+N91+Q91-L125-N125-25000,0)</f>
        <v>0</v>
      </c>
      <c r="R125" s="114"/>
      <c r="S125" s="116"/>
      <c r="T125" s="116"/>
    </row>
    <row r="126" spans="1:20" s="110" customFormat="1" ht="15.75" x14ac:dyDescent="0.2">
      <c r="A126" s="191" t="s">
        <v>70</v>
      </c>
      <c r="B126" s="191"/>
      <c r="C126" s="191"/>
      <c r="D126" s="191"/>
      <c r="E126" s="191"/>
      <c r="F126" s="191"/>
      <c r="G126" s="114">
        <f>IF(G92-25000&gt;0,G92-25000,0)</f>
        <v>0</v>
      </c>
      <c r="H126" s="115">
        <f>IF(D92+F92+H92-25000&gt;0,D92+F92+H92-D126-F126-25000,0)</f>
        <v>0</v>
      </c>
      <c r="I126" s="115">
        <f>IF(G92+I92-25000&gt;0,G92+I92-G126-25000,0)</f>
        <v>0</v>
      </c>
      <c r="J126" s="114">
        <f>IF(J92-25000&gt;0,J92-25000,0)</f>
        <v>0</v>
      </c>
      <c r="K126" s="115">
        <f>IF(G92+I92+K92-25000&gt;0,G92+I92+K92-G126-I126-25000,0)</f>
        <v>0</v>
      </c>
      <c r="L126" s="114"/>
      <c r="M126" s="114">
        <f>IF(M92-25000&gt;0,M92-25000,0)</f>
        <v>0</v>
      </c>
      <c r="N126" s="115">
        <f>IF(J92+L92+N92-25000&gt;0,J92+L92+N92-J126-L126-25000,0)</f>
        <v>0</v>
      </c>
      <c r="O126" s="114"/>
      <c r="P126" s="114">
        <f>IF(P92-25000&gt;0,P92-25000,0)</f>
        <v>0</v>
      </c>
      <c r="Q126" s="115">
        <f>IF(L92+N92+Q92-25000&gt;0,L92+N92+Q92-L126-N126-25000,0)</f>
        <v>0</v>
      </c>
      <c r="R126" s="114"/>
      <c r="S126" s="116"/>
      <c r="T126" s="116"/>
    </row>
    <row r="127" spans="1:20" s="110" customFormat="1" ht="15.75" x14ac:dyDescent="0.2">
      <c r="A127" s="191" t="s">
        <v>71</v>
      </c>
      <c r="B127" s="191"/>
      <c r="C127" s="191"/>
      <c r="D127" s="191"/>
      <c r="E127" s="191"/>
      <c r="F127" s="191"/>
      <c r="G127" s="114">
        <f>IF(G93-25000&gt;0,G93-25000,0)</f>
        <v>0</v>
      </c>
      <c r="H127" s="115">
        <f>IF(D93+F93+H93-25000&gt;0,D93+F93+H93-D127-F127-25000,0)</f>
        <v>0</v>
      </c>
      <c r="I127" s="115">
        <f>IF(G93+I93-25000&gt;0,G93+I93-G127-25000,0)</f>
        <v>0</v>
      </c>
      <c r="J127" s="114">
        <f>IF(J93-25000&gt;0,J93-25000,0)</f>
        <v>0</v>
      </c>
      <c r="K127" s="115">
        <f>IF(G93+I93+K93-25000&gt;0,G93+I93+K93-G127-I127-25000,0)</f>
        <v>0</v>
      </c>
      <c r="L127" s="114"/>
      <c r="M127" s="114">
        <f>IF(M93-25000&gt;0,M93-25000,0)</f>
        <v>0</v>
      </c>
      <c r="N127" s="115">
        <f>IF(J93+L93+N93-25000&gt;0,J93+L93+N93-J127-L127-25000,0)</f>
        <v>0</v>
      </c>
      <c r="O127" s="114"/>
      <c r="P127" s="114">
        <f>IF(P93-25000&gt;0,P93-25000,0)</f>
        <v>0</v>
      </c>
      <c r="Q127" s="115">
        <f>IF(L93+N93+Q93-25000&gt;0,L93+N93+Q93-L127-N127-25000,0)</f>
        <v>0</v>
      </c>
      <c r="R127" s="114"/>
      <c r="S127" s="116"/>
      <c r="T127" s="116"/>
    </row>
    <row r="128" spans="1:20" s="110" customFormat="1" ht="15.75" x14ac:dyDescent="0.2">
      <c r="A128" s="191" t="s">
        <v>72</v>
      </c>
      <c r="B128" s="191"/>
      <c r="C128" s="191"/>
      <c r="D128" s="191"/>
      <c r="E128" s="191"/>
      <c r="F128" s="191"/>
      <c r="G128" s="114">
        <f>IF(G94-25000&gt;0,G94-25000,0)</f>
        <v>0</v>
      </c>
      <c r="H128" s="115">
        <f>IF(D94+F94+H94-25000&gt;0,D94+F94+H94-D128-F128-25000,0)</f>
        <v>0</v>
      </c>
      <c r="I128" s="115">
        <f>IF(G94+I94-25000&gt;0,G94+I94-G128-25000,0)</f>
        <v>0</v>
      </c>
      <c r="J128" s="114">
        <f>IF(J94-25000&gt;0,J94-25000,0)</f>
        <v>0</v>
      </c>
      <c r="K128" s="115">
        <f>IF(G94+I94+K94-25000&gt;0,G94+I94+K94-G128-I128-25000,0)</f>
        <v>0</v>
      </c>
      <c r="L128" s="114"/>
      <c r="M128" s="114">
        <f>IF(M94-25000&gt;0,M94-25000,0)</f>
        <v>0</v>
      </c>
      <c r="N128" s="115">
        <f>IF(J94+L94+N94-25000&gt;0,J94+L94+N94-J128-L128-25000,0)</f>
        <v>0</v>
      </c>
      <c r="O128" s="114"/>
      <c r="P128" s="114">
        <f>IF(P94-25000&gt;0,P94-25000,0)</f>
        <v>0</v>
      </c>
      <c r="Q128" s="115">
        <f>IF(L94+N94+Q94-25000&gt;0,L94+N94+Q94-L128-N128-25000,0)</f>
        <v>0</v>
      </c>
      <c r="R128" s="114"/>
      <c r="S128" s="116"/>
      <c r="T128" s="116"/>
    </row>
    <row r="129" spans="1:20" s="110" customFormat="1" ht="15.75" x14ac:dyDescent="0.2">
      <c r="A129" s="191" t="s">
        <v>73</v>
      </c>
      <c r="B129" s="191"/>
      <c r="C129" s="191"/>
      <c r="D129" s="191"/>
      <c r="E129" s="191"/>
      <c r="F129" s="191"/>
      <c r="G129" s="114">
        <f>IF(G95-25000&gt;0,G95-25000,0)</f>
        <v>0</v>
      </c>
      <c r="H129" s="115">
        <f>IF(D95+F95+H95-25000&gt;0,D95+F95+H95-D129-F129-25000,0)</f>
        <v>0</v>
      </c>
      <c r="I129" s="115">
        <f>IF(G95+I95-25000&gt;0,G95+I95-G129-25000,0)</f>
        <v>0</v>
      </c>
      <c r="J129" s="114">
        <f>IF(J95-25000&gt;0,J95-25000,0)</f>
        <v>0</v>
      </c>
      <c r="K129" s="115">
        <f>IF(G95+I95+K95-25000&gt;0,G95+I95+K95-G129-I129-25000,0)</f>
        <v>0</v>
      </c>
      <c r="L129" s="114"/>
      <c r="M129" s="114">
        <f>IF(M95-25000&gt;0,M95-25000,0)</f>
        <v>0</v>
      </c>
      <c r="N129" s="115">
        <f>IF(J95+L95+N95-25000&gt;0,J95+L95+N95-J129-L129-25000,0)</f>
        <v>0</v>
      </c>
      <c r="O129" s="114"/>
      <c r="P129" s="114">
        <f>IF(P95-25000&gt;0,P95-25000,0)</f>
        <v>0</v>
      </c>
      <c r="Q129" s="115">
        <f>IF(L95+N95+Q95-25000&gt;0,L95+N95+Q95-L129-N129-25000,0)</f>
        <v>0</v>
      </c>
      <c r="R129" s="114"/>
      <c r="S129" s="116"/>
      <c r="T129" s="116"/>
    </row>
    <row r="130" spans="1:20" s="110" customFormat="1" ht="6.75" customHeight="1" x14ac:dyDescent="0.2">
      <c r="A130" s="108"/>
      <c r="B130" s="108"/>
      <c r="C130" s="108"/>
      <c r="D130" s="108"/>
      <c r="E130" s="108"/>
      <c r="F130" s="108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</row>
    <row r="131" spans="1:20" s="117" customFormat="1" ht="15.75" x14ac:dyDescent="0.2">
      <c r="A131" s="191" t="s">
        <v>74</v>
      </c>
      <c r="B131" s="191"/>
      <c r="C131" s="191"/>
      <c r="D131" s="191"/>
      <c r="E131" s="191"/>
      <c r="F131" s="191"/>
      <c r="G131" s="115">
        <f>G121-SUM(G123:G129)</f>
        <v>0</v>
      </c>
      <c r="H131" s="115">
        <f>H121-SUM(H123:H129)</f>
        <v>0</v>
      </c>
      <c r="I131" s="115" t="e">
        <f t="shared" ref="I131" si="24">I121-SUM(I123:I129)</f>
        <v>#REF!</v>
      </c>
      <c r="J131" s="115">
        <f>J121-SUM(J123:J129)</f>
        <v>0</v>
      </c>
      <c r="K131" s="115">
        <f>K121-SUM(K123:K129)</f>
        <v>0</v>
      </c>
      <c r="L131" s="114"/>
      <c r="M131" s="115">
        <f>M121-SUM(M123:M129)</f>
        <v>0</v>
      </c>
      <c r="N131" s="115">
        <f>N121-SUM(N123:N129)</f>
        <v>0</v>
      </c>
      <c r="O131" s="115"/>
      <c r="P131" s="115">
        <f>P121-SUM(P123:P129)</f>
        <v>0</v>
      </c>
      <c r="Q131" s="115">
        <f>Q121-SUM(Q123:Q129)</f>
        <v>0</v>
      </c>
      <c r="R131" s="114"/>
      <c r="S131" s="116"/>
      <c r="T131" s="116"/>
    </row>
    <row r="132" spans="1:20" s="110" customFormat="1" ht="15.75" x14ac:dyDescent="0.2">
      <c r="A132" s="108"/>
      <c r="B132" s="108"/>
      <c r="C132" s="108"/>
      <c r="D132" s="108"/>
      <c r="E132" s="108"/>
      <c r="F132" s="108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16"/>
      <c r="T132" s="116"/>
    </row>
    <row r="133" spans="1:20" s="117" customFormat="1" ht="18" customHeight="1" x14ac:dyDescent="0.2">
      <c r="A133" s="240" t="s">
        <v>75</v>
      </c>
      <c r="B133" s="240"/>
      <c r="C133" s="240"/>
      <c r="D133" s="240"/>
      <c r="E133" s="240"/>
      <c r="F133" s="241"/>
      <c r="G133" s="118">
        <f>G131</f>
        <v>0</v>
      </c>
      <c r="H133" s="118">
        <f>H131</f>
        <v>0</v>
      </c>
      <c r="I133" s="118" t="e">
        <f t="shared" ref="I133" si="25">I131</f>
        <v>#REF!</v>
      </c>
      <c r="J133" s="118">
        <f>J131</f>
        <v>0</v>
      </c>
      <c r="K133" s="118">
        <f>K131</f>
        <v>0</v>
      </c>
      <c r="L133" s="127"/>
      <c r="M133" s="118">
        <f>M131</f>
        <v>0</v>
      </c>
      <c r="N133" s="118">
        <f>N131</f>
        <v>0</v>
      </c>
      <c r="O133" s="118"/>
      <c r="P133" s="118">
        <f>P131</f>
        <v>0</v>
      </c>
      <c r="Q133" s="118">
        <f>Q131</f>
        <v>0</v>
      </c>
      <c r="R133" s="127"/>
      <c r="S133" s="140"/>
      <c r="T133" s="140"/>
    </row>
    <row r="134" spans="1:20" s="117" customFormat="1" ht="18" customHeight="1" x14ac:dyDescent="0.2">
      <c r="A134" s="108" t="s">
        <v>101</v>
      </c>
      <c r="B134" s="108"/>
      <c r="C134" s="189" t="s">
        <v>76</v>
      </c>
      <c r="D134" s="189"/>
      <c r="E134" s="190">
        <v>0.48</v>
      </c>
      <c r="F134" s="190"/>
      <c r="G134" s="119">
        <f>G133*E134</f>
        <v>0</v>
      </c>
      <c r="H134" s="119"/>
      <c r="I134" s="119" t="e">
        <f>I133*#REF!</f>
        <v>#REF!</v>
      </c>
      <c r="J134" s="119">
        <f>J133*E134</f>
        <v>0</v>
      </c>
      <c r="K134" s="119"/>
      <c r="L134" s="128"/>
      <c r="M134" s="119">
        <f>M133*E134</f>
        <v>0</v>
      </c>
      <c r="N134" s="119"/>
      <c r="O134" s="119"/>
      <c r="P134" s="119">
        <f>P133*E134</f>
        <v>0</v>
      </c>
      <c r="Q134" s="119"/>
      <c r="R134" s="128"/>
      <c r="S134" s="116"/>
      <c r="T134" s="116"/>
    </row>
    <row r="135" spans="1:20" s="117" customFormat="1" ht="18" customHeight="1" x14ac:dyDescent="0.2">
      <c r="A135" s="108"/>
      <c r="B135" s="108"/>
      <c r="C135" s="189" t="s">
        <v>77</v>
      </c>
      <c r="D135" s="189"/>
      <c r="E135" s="189"/>
      <c r="F135" s="189"/>
      <c r="G135" s="119">
        <f>G121+G134</f>
        <v>0</v>
      </c>
      <c r="H135" s="119">
        <f>H121+H134</f>
        <v>0</v>
      </c>
      <c r="I135" s="119" t="e">
        <f t="shared" ref="I135" si="26">I121+I134</f>
        <v>#REF!</v>
      </c>
      <c r="J135" s="119">
        <f>J121+J134</f>
        <v>0</v>
      </c>
      <c r="K135" s="119">
        <f>K121+K134</f>
        <v>0</v>
      </c>
      <c r="L135" s="128"/>
      <c r="M135" s="119">
        <f>M121+M134</f>
        <v>0</v>
      </c>
      <c r="N135" s="119">
        <f>N121+N134</f>
        <v>0</v>
      </c>
      <c r="O135" s="119"/>
      <c r="P135" s="119">
        <f>P121+P134</f>
        <v>0</v>
      </c>
      <c r="Q135" s="119">
        <f>Q121+Q134</f>
        <v>0</v>
      </c>
      <c r="R135" s="128"/>
      <c r="S135" s="116"/>
      <c r="T135" s="116"/>
    </row>
    <row r="136" spans="1:20" s="110" customFormat="1" ht="18" customHeight="1" x14ac:dyDescent="0.2">
      <c r="A136" s="108"/>
      <c r="B136" s="108"/>
      <c r="C136" s="108"/>
      <c r="D136" s="108"/>
      <c r="E136" s="108"/>
      <c r="F136" s="108"/>
      <c r="G136" s="109" t="s">
        <v>99</v>
      </c>
      <c r="H136" s="109" t="s">
        <v>100</v>
      </c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16"/>
      <c r="T136" s="116"/>
    </row>
    <row r="137" spans="1:20" s="110" customFormat="1" ht="18" customHeight="1" x14ac:dyDescent="0.2">
      <c r="A137" s="244" t="s">
        <v>12</v>
      </c>
      <c r="B137" s="244"/>
      <c r="C137" s="244"/>
      <c r="D137" s="244"/>
      <c r="E137" s="244"/>
      <c r="F137" s="244"/>
      <c r="G137" s="167">
        <f>G60+J60+M60+P60+S60</f>
        <v>0</v>
      </c>
      <c r="H137" s="167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</row>
    <row r="138" spans="1:20" s="110" customFormat="1" ht="18" customHeight="1" x14ac:dyDescent="0.2">
      <c r="A138" s="244" t="s">
        <v>91</v>
      </c>
      <c r="B138" s="244"/>
      <c r="C138" s="244"/>
      <c r="D138" s="244"/>
      <c r="E138" s="244"/>
      <c r="F138" s="244"/>
      <c r="G138" s="167">
        <f>G61+J61+M61+P61+S61</f>
        <v>0</v>
      </c>
      <c r="H138" s="167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</row>
    <row r="139" spans="1:20" s="110" customFormat="1" ht="18" customHeight="1" x14ac:dyDescent="0.2">
      <c r="A139" s="245" t="s">
        <v>92</v>
      </c>
      <c r="B139" s="246"/>
      <c r="C139" s="246"/>
      <c r="D139" s="246"/>
      <c r="E139" s="246"/>
      <c r="F139" s="247"/>
      <c r="G139" s="167">
        <f>G62+J62+M62+P62+S62</f>
        <v>0</v>
      </c>
      <c r="H139" s="167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</row>
    <row r="140" spans="1:20" s="110" customFormat="1" ht="18" customHeight="1" x14ac:dyDescent="0.2">
      <c r="A140" s="245" t="s">
        <v>21</v>
      </c>
      <c r="B140" s="246"/>
      <c r="C140" s="246"/>
      <c r="D140" s="246"/>
      <c r="E140" s="246"/>
      <c r="F140" s="247"/>
      <c r="G140" s="167">
        <f>G70+J70+M70+P70+S70</f>
        <v>0</v>
      </c>
      <c r="H140" s="167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</row>
    <row r="141" spans="1:20" s="110" customFormat="1" ht="15.75" x14ac:dyDescent="0.2">
      <c r="A141" s="248" t="s">
        <v>54</v>
      </c>
      <c r="B141" s="249"/>
      <c r="C141" s="249"/>
      <c r="D141" s="249"/>
      <c r="E141" s="249"/>
      <c r="F141" s="250"/>
      <c r="G141" s="168">
        <f>G77+J77+M77+P77+S77</f>
        <v>0</v>
      </c>
      <c r="H141" s="168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16"/>
      <c r="T141" s="116"/>
    </row>
    <row r="142" spans="1:20" s="82" customFormat="1" ht="15.75" x14ac:dyDescent="0.2">
      <c r="A142" s="232" t="s">
        <v>93</v>
      </c>
      <c r="B142" s="233"/>
      <c r="C142" s="233"/>
      <c r="D142" s="233"/>
      <c r="E142" s="233"/>
      <c r="F142" s="234"/>
      <c r="G142" s="171">
        <f>G86+J86+M86+P86+S86</f>
        <v>0</v>
      </c>
      <c r="H142" s="17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</row>
    <row r="143" spans="1:20" s="82" customFormat="1" ht="15.75" x14ac:dyDescent="0.2">
      <c r="A143" s="232" t="s">
        <v>64</v>
      </c>
      <c r="B143" s="233"/>
      <c r="C143" s="233"/>
      <c r="D143" s="233"/>
      <c r="E143" s="233"/>
      <c r="F143" s="234"/>
      <c r="G143" s="171">
        <f>G96+J96+M96+P96+S96</f>
        <v>0</v>
      </c>
      <c r="H143" s="17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</row>
    <row r="144" spans="1:20" s="28" customFormat="1" x14ac:dyDescent="0.2">
      <c r="A144" s="237" t="s">
        <v>65</v>
      </c>
      <c r="B144" s="238"/>
      <c r="C144" s="238"/>
      <c r="D144" s="238"/>
      <c r="E144" s="238"/>
      <c r="F144" s="239"/>
      <c r="G144" s="169">
        <f>G106+J106+M106+P106+S106</f>
        <v>0</v>
      </c>
      <c r="H144" s="169"/>
      <c r="I144" s="142"/>
      <c r="J144" s="236"/>
      <c r="K144" s="236"/>
      <c r="L144" s="142"/>
      <c r="M144" s="236"/>
      <c r="N144" s="236"/>
      <c r="O144" s="143"/>
      <c r="P144" s="236"/>
      <c r="Q144" s="236"/>
      <c r="R144" s="142"/>
      <c r="S144" s="236"/>
      <c r="T144" s="236"/>
    </row>
    <row r="145" spans="1:20" s="24" customFormat="1" ht="15" x14ac:dyDescent="0.25">
      <c r="A145" s="237" t="s">
        <v>94</v>
      </c>
      <c r="B145" s="238"/>
      <c r="C145" s="238"/>
      <c r="D145" s="238"/>
      <c r="E145" s="238"/>
      <c r="F145" s="239"/>
      <c r="G145" s="169">
        <f>G117+J117+M117+P117+S117</f>
        <v>0</v>
      </c>
      <c r="H145" s="169"/>
      <c r="I145" s="142"/>
      <c r="J145" s="143"/>
      <c r="K145" s="143"/>
      <c r="L145" s="142"/>
      <c r="M145" s="143"/>
      <c r="N145" s="143"/>
      <c r="O145" s="143"/>
      <c r="P145" s="143"/>
      <c r="Q145" s="143"/>
      <c r="R145" s="142"/>
      <c r="S145" s="143"/>
      <c r="T145" s="143"/>
    </row>
    <row r="146" spans="1:20" s="24" customFormat="1" ht="15" x14ac:dyDescent="0.25">
      <c r="A146" s="215" t="s">
        <v>95</v>
      </c>
      <c r="B146" s="216"/>
      <c r="C146" s="216"/>
      <c r="D146" s="216"/>
      <c r="E146" s="216"/>
      <c r="F146" s="217"/>
      <c r="G146" s="170">
        <f>G121+J121+M121+P121+S121</f>
        <v>0</v>
      </c>
      <c r="H146" s="170"/>
      <c r="I146" s="145"/>
      <c r="J146" s="144"/>
      <c r="K146" s="144"/>
      <c r="L146" s="145"/>
      <c r="M146" s="144"/>
      <c r="N146" s="144"/>
      <c r="O146" s="144"/>
      <c r="P146" s="144"/>
      <c r="Q146" s="144"/>
      <c r="R146" s="145"/>
      <c r="S146" s="144"/>
      <c r="T146" s="144"/>
    </row>
    <row r="147" spans="1:20" s="4" customFormat="1" ht="15.75" x14ac:dyDescent="0.25">
      <c r="A147" s="215" t="s">
        <v>96</v>
      </c>
      <c r="B147" s="216"/>
      <c r="C147" s="216"/>
      <c r="D147" s="216"/>
      <c r="E147" s="216"/>
      <c r="F147" s="217"/>
      <c r="G147" s="170">
        <f>G131+J131+M131+P131+S131</f>
        <v>0</v>
      </c>
      <c r="H147" s="170"/>
      <c r="I147" s="145"/>
      <c r="J147" s="144"/>
      <c r="K147" s="144"/>
      <c r="L147" s="145"/>
      <c r="M147" s="144"/>
      <c r="N147" s="144"/>
      <c r="O147" s="144"/>
      <c r="P147" s="144"/>
      <c r="Q147" s="144"/>
      <c r="R147" s="145"/>
      <c r="S147" s="144"/>
      <c r="T147" s="144"/>
    </row>
    <row r="148" spans="1:20" s="4" customFormat="1" ht="15.75" x14ac:dyDescent="0.25">
      <c r="A148" s="215" t="s">
        <v>97</v>
      </c>
      <c r="B148" s="216"/>
      <c r="C148" s="216"/>
      <c r="D148" s="216"/>
      <c r="E148" s="216"/>
      <c r="F148" s="217"/>
      <c r="G148" s="170">
        <f>G134+J134+M134+P134+S134</f>
        <v>0</v>
      </c>
      <c r="H148" s="170"/>
      <c r="I148" s="147"/>
      <c r="J148" s="144"/>
      <c r="K148" s="146"/>
      <c r="L148" s="147"/>
      <c r="M148" s="144"/>
      <c r="N148" s="146"/>
      <c r="O148" s="146"/>
      <c r="P148" s="144"/>
      <c r="Q148" s="146"/>
      <c r="R148" s="147"/>
      <c r="S148" s="144"/>
      <c r="T148" s="146"/>
    </row>
    <row r="149" spans="1:20" s="4" customFormat="1" ht="15.75" x14ac:dyDescent="0.25">
      <c r="A149" s="215" t="s">
        <v>98</v>
      </c>
      <c r="B149" s="216"/>
      <c r="C149" s="216"/>
      <c r="D149" s="216"/>
      <c r="E149" s="216"/>
      <c r="F149" s="217"/>
      <c r="G149" s="170">
        <f>G135+J135+M135+P135+S135</f>
        <v>0</v>
      </c>
      <c r="H149" s="170"/>
      <c r="I149" s="147"/>
      <c r="J149" s="146"/>
      <c r="K149" s="146"/>
      <c r="L149" s="147"/>
      <c r="M149" s="146"/>
      <c r="N149" s="146"/>
      <c r="O149" s="146"/>
      <c r="P149" s="146"/>
      <c r="Q149" s="146"/>
      <c r="R149" s="147"/>
      <c r="S149" s="146"/>
      <c r="T149" s="146"/>
    </row>
    <row r="150" spans="1:20" ht="18" x14ac:dyDescent="0.25">
      <c r="A150" s="235"/>
      <c r="B150" s="235"/>
      <c r="C150" s="148"/>
      <c r="D150" s="148"/>
      <c r="E150" s="148"/>
      <c r="F150" s="149"/>
      <c r="G150" s="150"/>
      <c r="H150" s="150"/>
      <c r="I150" s="151"/>
      <c r="J150" s="150"/>
      <c r="K150" s="150"/>
      <c r="L150" s="151"/>
      <c r="M150" s="150"/>
      <c r="N150" s="150"/>
      <c r="O150" s="150"/>
      <c r="P150" s="150"/>
      <c r="Q150" s="150"/>
      <c r="R150" s="151"/>
      <c r="S150" s="150"/>
      <c r="T150" s="150"/>
    </row>
    <row r="151" spans="1:20" s="29" customFormat="1" ht="18" x14ac:dyDescent="0.25">
      <c r="A151" s="142"/>
      <c r="B151" s="142"/>
      <c r="C151" s="142"/>
      <c r="D151" s="142"/>
      <c r="E151" s="142"/>
      <c r="F151" s="149"/>
      <c r="G151" s="152"/>
      <c r="H151" s="142"/>
      <c r="I151" s="142"/>
      <c r="J151" s="152"/>
      <c r="K151" s="142"/>
      <c r="L151" s="142"/>
      <c r="M151" s="152"/>
      <c r="N151" s="142"/>
      <c r="O151" s="142"/>
      <c r="P151" s="152"/>
      <c r="Q151" s="142"/>
      <c r="R151" s="142"/>
      <c r="S151" s="152"/>
      <c r="T151" s="142"/>
    </row>
    <row r="152" spans="1:20" x14ac:dyDescent="0.2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</row>
    <row r="153" spans="1:20" x14ac:dyDescent="0.2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</row>
    <row r="154" spans="1:20" x14ac:dyDescent="0.2">
      <c r="A154" s="142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</row>
    <row r="155" spans="1:20" x14ac:dyDescent="0.2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</row>
  </sheetData>
  <mergeCells count="131">
    <mergeCell ref="A144:F144"/>
    <mergeCell ref="M144:N144"/>
    <mergeCell ref="A149:F149"/>
    <mergeCell ref="A133:F133"/>
    <mergeCell ref="A63:F63"/>
    <mergeCell ref="A65:F65"/>
    <mergeCell ref="A66:F66"/>
    <mergeCell ref="P18:Q18"/>
    <mergeCell ref="S18:T18"/>
    <mergeCell ref="P29:Q29"/>
    <mergeCell ref="S29:T29"/>
    <mergeCell ref="P37:Q37"/>
    <mergeCell ref="S37:T37"/>
    <mergeCell ref="P44:Q44"/>
    <mergeCell ref="S44:T44"/>
    <mergeCell ref="P52:Q52"/>
    <mergeCell ref="S52:T52"/>
    <mergeCell ref="P144:Q144"/>
    <mergeCell ref="S144:T144"/>
    <mergeCell ref="A137:F137"/>
    <mergeCell ref="A138:F138"/>
    <mergeCell ref="A139:F139"/>
    <mergeCell ref="A140:F140"/>
    <mergeCell ref="A141:F141"/>
    <mergeCell ref="A142:F142"/>
    <mergeCell ref="A143:F143"/>
    <mergeCell ref="A41:B41"/>
    <mergeCell ref="A35:B35"/>
    <mergeCell ref="A36:B36"/>
    <mergeCell ref="A42:B42"/>
    <mergeCell ref="A43:B43"/>
    <mergeCell ref="A150:B150"/>
    <mergeCell ref="J18:K18"/>
    <mergeCell ref="J29:K29"/>
    <mergeCell ref="J37:K37"/>
    <mergeCell ref="J144:K144"/>
    <mergeCell ref="G44:H44"/>
    <mergeCell ref="J44:K44"/>
    <mergeCell ref="A48:B48"/>
    <mergeCell ref="A50:B50"/>
    <mergeCell ref="A51:B51"/>
    <mergeCell ref="G52:H52"/>
    <mergeCell ref="J52:K52"/>
    <mergeCell ref="A56:B56"/>
    <mergeCell ref="A57:B57"/>
    <mergeCell ref="A58:B58"/>
    <mergeCell ref="A145:F145"/>
    <mergeCell ref="A146:F146"/>
    <mergeCell ref="A147:F147"/>
    <mergeCell ref="A148:F148"/>
    <mergeCell ref="G37:H37"/>
    <mergeCell ref="A75:F75"/>
    <mergeCell ref="A76:F76"/>
    <mergeCell ref="A80:F80"/>
    <mergeCell ref="A81:F81"/>
    <mergeCell ref="A82:F82"/>
    <mergeCell ref="A1:I1"/>
    <mergeCell ref="C5:E5"/>
    <mergeCell ref="C6:E6"/>
    <mergeCell ref="C2:E2"/>
    <mergeCell ref="E13:G13"/>
    <mergeCell ref="E14:G14"/>
    <mergeCell ref="E15:G15"/>
    <mergeCell ref="E16:G16"/>
    <mergeCell ref="G18:H18"/>
    <mergeCell ref="E12:G12"/>
    <mergeCell ref="E9:G9"/>
    <mergeCell ref="E17:G17"/>
    <mergeCell ref="C3:I3"/>
    <mergeCell ref="E10:G10"/>
    <mergeCell ref="A7:I7"/>
    <mergeCell ref="G29:H29"/>
    <mergeCell ref="E11:G11"/>
    <mergeCell ref="A25:B25"/>
    <mergeCell ref="C96:F96"/>
    <mergeCell ref="A97:F97"/>
    <mergeCell ref="A98:B98"/>
    <mergeCell ref="A99:F99"/>
    <mergeCell ref="A100:F100"/>
    <mergeCell ref="A27:B27"/>
    <mergeCell ref="A91:F91"/>
    <mergeCell ref="A92:F92"/>
    <mergeCell ref="A93:F93"/>
    <mergeCell ref="A94:F94"/>
    <mergeCell ref="A95:F95"/>
    <mergeCell ref="A83:F83"/>
    <mergeCell ref="A84:F84"/>
    <mergeCell ref="A85:F85"/>
    <mergeCell ref="C86:F86"/>
    <mergeCell ref="A89:F89"/>
    <mergeCell ref="A67:F67"/>
    <mergeCell ref="A68:F68"/>
    <mergeCell ref="A69:F69"/>
    <mergeCell ref="A72:C72"/>
    <mergeCell ref="A73:F73"/>
    <mergeCell ref="A74:F74"/>
    <mergeCell ref="A28:B28"/>
    <mergeCell ref="A33:B33"/>
    <mergeCell ref="A108:F108"/>
    <mergeCell ref="A110:B110"/>
    <mergeCell ref="A111:F111"/>
    <mergeCell ref="A112:F112"/>
    <mergeCell ref="A101:F101"/>
    <mergeCell ref="A102:F102"/>
    <mergeCell ref="A103:F103"/>
    <mergeCell ref="A104:F104"/>
    <mergeCell ref="A105:F105"/>
    <mergeCell ref="M18:N18"/>
    <mergeCell ref="M29:N29"/>
    <mergeCell ref="M37:N37"/>
    <mergeCell ref="M44:N44"/>
    <mergeCell ref="M52:N52"/>
    <mergeCell ref="C134:D134"/>
    <mergeCell ref="E134:F134"/>
    <mergeCell ref="C135:F135"/>
    <mergeCell ref="A126:F126"/>
    <mergeCell ref="A127:F127"/>
    <mergeCell ref="A128:F128"/>
    <mergeCell ref="A129:F129"/>
    <mergeCell ref="A131:F131"/>
    <mergeCell ref="A121:F121"/>
    <mergeCell ref="A122:F122"/>
    <mergeCell ref="A123:F123"/>
    <mergeCell ref="A124:F124"/>
    <mergeCell ref="A125:F125"/>
    <mergeCell ref="A113:F113"/>
    <mergeCell ref="A114:F114"/>
    <mergeCell ref="A115:F115"/>
    <mergeCell ref="A116:F116"/>
    <mergeCell ref="C118:F118"/>
    <mergeCell ref="C106:F106"/>
  </mergeCells>
  <phoneticPr fontId="8" type="noConversion"/>
  <printOptions horizontalCentered="1"/>
  <pageMargins left="0.25" right="0.25" top="0.5" bottom="0.5" header="0" footer="0"/>
  <pageSetup scale="67" fitToHeight="3" orientation="portrait" r:id="rId1"/>
  <headerFooter alignWithMargins="0">
    <oddFooter>&amp;L&amp;A&amp;C&amp;F&amp;R&amp;P of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TAMUSA BUDGET</vt:lpstr>
    </vt:vector>
  </TitlesOfParts>
  <Company>SCSU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Cassella</dc:creator>
  <cp:lastModifiedBy>Patricia Zibluk</cp:lastModifiedBy>
  <cp:lastPrinted>2018-02-15T18:37:17Z</cp:lastPrinted>
  <dcterms:created xsi:type="dcterms:W3CDTF">2008-05-28T22:31:44Z</dcterms:created>
  <dcterms:modified xsi:type="dcterms:W3CDTF">2020-11-19T22:50:55Z</dcterms:modified>
</cp:coreProperties>
</file>